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ye\Google Drive\Contractor Work\Grid Down Consulting\PDF's\"/>
    </mc:Choice>
  </mc:AlternateContent>
  <xr:revisionPtr revIDLastSave="0" documentId="13_ncr:1_{574382F1-8EFC-4C40-BDFD-A1BCCE5AA5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mily" sheetId="2" r:id="rId1"/>
    <sheet name="Retreat" sheetId="9" r:id="rId2"/>
  </sheets>
  <calcPr calcId="19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2" l="1"/>
  <c r="H42" i="9"/>
  <c r="K76" i="9"/>
  <c r="K77" i="9"/>
  <c r="K78" i="9"/>
  <c r="K79" i="9"/>
  <c r="K80" i="9"/>
  <c r="K81" i="9"/>
  <c r="K82" i="9"/>
  <c r="K83" i="9"/>
  <c r="K84" i="9"/>
  <c r="H76" i="9"/>
  <c r="H77" i="9"/>
  <c r="H78" i="9"/>
  <c r="H79" i="9"/>
  <c r="H80" i="9"/>
  <c r="H81" i="9"/>
  <c r="H82" i="9"/>
  <c r="H83" i="9"/>
  <c r="H84" i="9"/>
  <c r="G76" i="9"/>
  <c r="G77" i="9"/>
  <c r="G78" i="9"/>
  <c r="G79" i="9"/>
  <c r="G80" i="9"/>
  <c r="G81" i="9"/>
  <c r="G82" i="9"/>
  <c r="G83" i="9"/>
  <c r="G84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H10" i="9"/>
  <c r="H11" i="9"/>
  <c r="H12" i="9"/>
  <c r="H13" i="9"/>
  <c r="H14" i="9"/>
  <c r="H15" i="9"/>
  <c r="H16" i="9"/>
  <c r="H17" i="9"/>
  <c r="H18" i="9"/>
  <c r="H19" i="9"/>
  <c r="H20" i="9"/>
  <c r="H26" i="9"/>
  <c r="H27" i="9"/>
  <c r="H28" i="9"/>
  <c r="H29" i="9"/>
  <c r="E30" i="9"/>
  <c r="H30" i="9"/>
  <c r="H31" i="9"/>
  <c r="H32" i="9"/>
  <c r="H33" i="9"/>
  <c r="H34" i="9"/>
  <c r="H35" i="9"/>
  <c r="H36" i="9"/>
  <c r="H37" i="9"/>
  <c r="E38" i="9"/>
  <c r="H38" i="9"/>
  <c r="H39" i="9"/>
  <c r="E40" i="9"/>
  <c r="H40" i="9"/>
  <c r="E41" i="9"/>
  <c r="H41" i="9"/>
  <c r="E43" i="9"/>
  <c r="H43" i="9"/>
  <c r="H44" i="9"/>
  <c r="H45" i="9"/>
  <c r="E46" i="9"/>
  <c r="H46" i="9"/>
  <c r="E47" i="9"/>
  <c r="H47" i="9"/>
  <c r="E48" i="9"/>
  <c r="H48" i="9"/>
  <c r="H49" i="9"/>
  <c r="H50" i="9"/>
  <c r="H51" i="9"/>
  <c r="H52" i="9"/>
  <c r="E53" i="9"/>
  <c r="H53" i="9"/>
  <c r="H54" i="9"/>
  <c r="E55" i="9"/>
  <c r="H55" i="9"/>
  <c r="H56" i="9"/>
  <c r="E57" i="9"/>
  <c r="H57" i="9"/>
  <c r="H58" i="9"/>
  <c r="H59" i="9"/>
  <c r="H60" i="9"/>
  <c r="H61" i="9"/>
  <c r="E62" i="9"/>
  <c r="H62" i="9"/>
  <c r="E63" i="9"/>
  <c r="H63" i="9"/>
  <c r="H64" i="9"/>
  <c r="H65" i="9"/>
  <c r="H66" i="9"/>
  <c r="H67" i="9"/>
  <c r="H68" i="9"/>
  <c r="H69" i="9"/>
  <c r="H70" i="9"/>
  <c r="H71" i="9"/>
  <c r="H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74" i="2"/>
  <c r="G75" i="2"/>
  <c r="G76" i="2"/>
  <c r="G77" i="2"/>
  <c r="G78" i="2"/>
  <c r="G79" i="2"/>
  <c r="G80" i="2"/>
  <c r="G81" i="2"/>
  <c r="G82" i="2"/>
  <c r="H45" i="2"/>
  <c r="H44" i="2"/>
  <c r="G32" i="2"/>
  <c r="K66" i="2"/>
  <c r="G65" i="2"/>
  <c r="H65" i="2"/>
  <c r="K65" i="2"/>
  <c r="H17" i="2"/>
  <c r="H18" i="2"/>
  <c r="H19" i="2"/>
  <c r="K19" i="2"/>
  <c r="G19" i="2"/>
  <c r="K36" i="2"/>
  <c r="G36" i="2"/>
  <c r="H36" i="2"/>
  <c r="G37" i="2"/>
  <c r="H37" i="2"/>
  <c r="K37" i="2"/>
  <c r="K60" i="2"/>
  <c r="G60" i="2"/>
  <c r="H60" i="2"/>
  <c r="H61" i="2"/>
  <c r="H56" i="2"/>
  <c r="G56" i="2"/>
  <c r="K56" i="2"/>
  <c r="H54" i="2"/>
  <c r="G54" i="2"/>
  <c r="K54" i="2"/>
  <c r="K59" i="2"/>
  <c r="G59" i="2"/>
  <c r="H59" i="2"/>
  <c r="H58" i="2"/>
  <c r="G58" i="2"/>
  <c r="K58" i="2"/>
  <c r="K67" i="2"/>
  <c r="G67" i="2"/>
  <c r="H67" i="2"/>
  <c r="K13" i="2"/>
  <c r="K14" i="2"/>
  <c r="K15" i="2"/>
  <c r="K16" i="2"/>
  <c r="G66" i="2"/>
  <c r="H66" i="2"/>
  <c r="K39" i="2"/>
  <c r="H39" i="2"/>
  <c r="G39" i="2"/>
  <c r="K52" i="2"/>
  <c r="G52" i="2"/>
  <c r="H52" i="2"/>
  <c r="K51" i="2"/>
  <c r="G51" i="2"/>
  <c r="H51" i="2"/>
  <c r="K50" i="2"/>
  <c r="G50" i="2"/>
  <c r="K49" i="2"/>
  <c r="H49" i="2"/>
  <c r="H50" i="2"/>
  <c r="G49" i="2"/>
  <c r="G29" i="2"/>
  <c r="H28" i="2"/>
  <c r="H29" i="2"/>
  <c r="G28" i="2"/>
  <c r="K27" i="2"/>
  <c r="K28" i="2"/>
  <c r="K29" i="2"/>
  <c r="H27" i="2"/>
  <c r="G27" i="2"/>
  <c r="K11" i="2"/>
  <c r="H11" i="2"/>
  <c r="G11" i="2"/>
  <c r="H13" i="2"/>
  <c r="H14" i="2"/>
  <c r="H15" i="2"/>
  <c r="H16" i="2"/>
  <c r="H64" i="2"/>
  <c r="G13" i="2"/>
  <c r="G14" i="2"/>
  <c r="G15" i="2"/>
  <c r="G16" i="2"/>
  <c r="K69" i="2"/>
  <c r="K64" i="2"/>
  <c r="H68" i="2"/>
  <c r="H69" i="2"/>
  <c r="G63" i="2"/>
  <c r="G68" i="2"/>
  <c r="G69" i="2"/>
  <c r="G64" i="2"/>
  <c r="E62" i="2"/>
  <c r="H62" i="2"/>
  <c r="E63" i="2"/>
  <c r="H63" i="2"/>
  <c r="G48" i="2"/>
  <c r="K63" i="2"/>
  <c r="K68" i="2"/>
  <c r="K80" i="2"/>
  <c r="K81" i="2"/>
  <c r="H81" i="2"/>
  <c r="H80" i="2"/>
  <c r="G12" i="2"/>
  <c r="G10" i="2"/>
  <c r="H10" i="2"/>
  <c r="K10" i="2"/>
  <c r="H12" i="2"/>
  <c r="K12" i="2"/>
  <c r="G17" i="2"/>
  <c r="K17" i="2"/>
  <c r="G18" i="2"/>
  <c r="K18" i="2"/>
  <c r="G20" i="2"/>
  <c r="H20" i="2"/>
  <c r="K20" i="2"/>
  <c r="G21" i="2"/>
  <c r="K21" i="2"/>
  <c r="G22" i="2"/>
  <c r="K22" i="2"/>
  <c r="G23" i="2"/>
  <c r="K23" i="2"/>
  <c r="G24" i="2"/>
  <c r="K24" i="2"/>
  <c r="G25" i="2"/>
  <c r="K25" i="2"/>
  <c r="G26" i="2"/>
  <c r="H26" i="2"/>
  <c r="K26" i="2"/>
  <c r="E30" i="2"/>
  <c r="G30" i="2"/>
  <c r="H30" i="2"/>
  <c r="K30" i="2"/>
  <c r="G31" i="2"/>
  <c r="H31" i="2"/>
  <c r="K31" i="2"/>
  <c r="H32" i="2"/>
  <c r="K32" i="2"/>
  <c r="G33" i="2"/>
  <c r="H33" i="2"/>
  <c r="K33" i="2"/>
  <c r="G34" i="2"/>
  <c r="H34" i="2"/>
  <c r="K34" i="2"/>
  <c r="G35" i="2"/>
  <c r="H35" i="2"/>
  <c r="K35" i="2"/>
  <c r="E38" i="2"/>
  <c r="G38" i="2"/>
  <c r="H38" i="2"/>
  <c r="K38" i="2"/>
  <c r="E40" i="2"/>
  <c r="G40" i="2"/>
  <c r="H40" i="2"/>
  <c r="K40" i="2"/>
  <c r="E41" i="2"/>
  <c r="G41" i="2"/>
  <c r="H41" i="2"/>
  <c r="K41" i="2"/>
  <c r="G42" i="2"/>
  <c r="K42" i="2"/>
  <c r="E43" i="2"/>
  <c r="G43" i="2"/>
  <c r="H43" i="2"/>
  <c r="K43" i="2"/>
  <c r="G44" i="2"/>
  <c r="K44" i="2"/>
  <c r="G45" i="2"/>
  <c r="K45" i="2"/>
  <c r="E46" i="2"/>
  <c r="G46" i="2"/>
  <c r="H46" i="2"/>
  <c r="K46" i="2"/>
  <c r="E47" i="2"/>
  <c r="G47" i="2"/>
  <c r="H47" i="2"/>
  <c r="K47" i="2"/>
  <c r="E48" i="2"/>
  <c r="H48" i="2"/>
  <c r="K48" i="2"/>
  <c r="E53" i="2"/>
  <c r="G53" i="2"/>
  <c r="H53" i="2"/>
  <c r="K53" i="2"/>
  <c r="E55" i="2"/>
  <c r="G55" i="2"/>
  <c r="H55" i="2"/>
  <c r="K55" i="2"/>
  <c r="E57" i="2"/>
  <c r="G57" i="2"/>
  <c r="H57" i="2"/>
  <c r="K57" i="2"/>
  <c r="G61" i="2"/>
  <c r="K61" i="2"/>
  <c r="G62" i="2"/>
  <c r="K62" i="2"/>
  <c r="K70" i="2"/>
  <c r="H70" i="2"/>
  <c r="K79" i="2"/>
  <c r="H79" i="2"/>
  <c r="K78" i="2"/>
  <c r="H78" i="2"/>
  <c r="K77" i="2"/>
  <c r="H77" i="2"/>
  <c r="K76" i="2"/>
  <c r="H76" i="2"/>
  <c r="K75" i="2"/>
  <c r="H75" i="2"/>
  <c r="K74" i="2"/>
  <c r="H74" i="2"/>
  <c r="H82" i="2"/>
  <c r="K82" i="2"/>
</calcChain>
</file>

<file path=xl/sharedStrings.xml><?xml version="1.0" encoding="utf-8"?>
<sst xmlns="http://schemas.openxmlformats.org/spreadsheetml/2006/main" count="504" uniqueCount="190">
  <si>
    <t>Product</t>
  </si>
  <si>
    <t>Quantity</t>
  </si>
  <si>
    <t>Calories</t>
  </si>
  <si>
    <t>Servings</t>
  </si>
  <si>
    <t>Price Ea.</t>
  </si>
  <si>
    <t>Total</t>
  </si>
  <si>
    <t>It #</t>
  </si>
  <si>
    <t>Total Serv.</t>
  </si>
  <si>
    <t>Shelf Life</t>
  </si>
  <si>
    <t>Rainy Day Garlic Granules -#2.5 can</t>
  </si>
  <si>
    <t>Rainy Day Black Pepper - #2.5 can</t>
  </si>
  <si>
    <t>Rainy Day Honey - 45 lb Bucket</t>
  </si>
  <si>
    <t>Rainy Day Beef Gravy - #10 can</t>
  </si>
  <si>
    <t>Rainy Day Cinnamon - #2.5 can</t>
  </si>
  <si>
    <t>Rainy Day Baking Soda - #10 can</t>
  </si>
  <si>
    <t>Rainy Day Baking Powder - #10 can</t>
  </si>
  <si>
    <t>Costco</t>
  </si>
  <si>
    <t>Totals</t>
  </si>
  <si>
    <t>Rainy Day Beef Bouillon - #10 can</t>
  </si>
  <si>
    <t>Rainy Day Chicken Bouillon - #10 can</t>
  </si>
  <si>
    <t>Rainy Day Brown Sugar - #10 can</t>
  </si>
  <si>
    <t>Rainy Day Dehydrated Raisins - #10 can</t>
  </si>
  <si>
    <t>Rainy Day Cocoa Drink Mix - #10 can</t>
  </si>
  <si>
    <t>A single female rabbit can produce an average of 64 kits per year equaling 320 lbs of meat.</t>
  </si>
  <si>
    <t>One Pound of Rabbit Meat has 617 calories, 25 grams of fat, and 91 grams of protein.</t>
  </si>
  <si>
    <t>Rabbit Meat</t>
  </si>
  <si>
    <t>The offspring from a single female rabbit will provide enough meat for a single individual for an entire year!</t>
  </si>
  <si>
    <t xml:space="preserve">          (320 lbs rabbit meat per year = 14 ozs meat per day = 540 calories, 22 grms of fat, and 80 grms of protein PER DAY)</t>
  </si>
  <si>
    <t>Chickens</t>
  </si>
  <si>
    <t xml:space="preserve">          (if eggs are scrambled with a small amount of cooking oil and milk it will push the egg calories over 100 on average,</t>
  </si>
  <si>
    <t>Total Cal.</t>
  </si>
  <si>
    <t>Long-Term Food Storage Plan - Family of Four</t>
  </si>
  <si>
    <t>Grid Down Consulting</t>
  </si>
  <si>
    <t>Mountain House Entrees</t>
  </si>
  <si>
    <t>An average chicken will produce on average 225 eggs a year (averaged over a five year lifespan)</t>
  </si>
  <si>
    <t>Long Term Staples</t>
  </si>
  <si>
    <t xml:space="preserve">   PO Box 279  McConnellsburg, PA 17233</t>
  </si>
  <si>
    <t xml:space="preserve">   GridDownConsulting.com</t>
  </si>
  <si>
    <t xml:space="preserve">  </t>
  </si>
  <si>
    <t>Childrens Daily Multi-Vitamin - 200 count</t>
  </si>
  <si>
    <t>Adult Daily Multi-Vitamin - 200 count</t>
  </si>
  <si>
    <t xml:space="preserve">(FA = FoodAssets.com, RDW = RainyDayFoods.com) </t>
  </si>
  <si>
    <t>FA</t>
  </si>
  <si>
    <t>Augason Farms Shortening Powder - #10 can</t>
  </si>
  <si>
    <t>Walmart</t>
  </si>
  <si>
    <t>Source</t>
  </si>
  <si>
    <t xml:space="preserve">Daily Caloric Needs for a Typical Family of 4 </t>
  </si>
  <si>
    <t>Adding Livestock to your Long Term Food</t>
  </si>
  <si>
    <t>A single pound of rabbit meat only requires a pound and a half of feed to produce (cows require six pounds of feed per pound of meat produced)</t>
  </si>
  <si>
    <t xml:space="preserve">          (225 eggs year X 70 calories per egg = 15,750 calories per year per chicken)</t>
  </si>
  <si>
    <t xml:space="preserve">            that’s an extra 225,000 extra calories per year to your family's food supply from only six hens)</t>
  </si>
  <si>
    <t xml:space="preserve">            that’s an extra 450,000 extra calories per year to your family's food supply from only six hens)</t>
  </si>
  <si>
    <t>Daily Caloric Needs for a Full Retreat</t>
  </si>
  <si>
    <t>Freeze</t>
  </si>
  <si>
    <t>Find your entire family's total caloric needs using a basal metobolic calculator first, then apply the Harris Benedict Equation.</t>
  </si>
  <si>
    <t>6,000 calories of food per day X 365 days = 2,190,000 calories per year needed for your entire family.</t>
  </si>
  <si>
    <r>
      <t xml:space="preserve">          (</t>
    </r>
    <r>
      <rPr>
        <u/>
        <sz val="9"/>
        <color theme="1"/>
        <rFont val="Arial"/>
        <family val="2"/>
      </rPr>
      <t>540 calories per day X 4 rabbits X 365 days = 788,400 extra calories per year to your family's food supply</t>
    </r>
    <r>
      <rPr>
        <sz val="9"/>
        <color theme="1"/>
        <rFont val="Arial"/>
        <family val="2"/>
      </rPr>
      <t>)</t>
    </r>
  </si>
  <si>
    <r>
      <t xml:space="preserve">          (</t>
    </r>
    <r>
      <rPr>
        <u/>
        <sz val="9"/>
        <color theme="1"/>
        <rFont val="Arial"/>
        <family val="2"/>
      </rPr>
      <t>Six hens will add an extra 94,500 calories per year to your family's food supply</t>
    </r>
    <r>
      <rPr>
        <sz val="9"/>
        <color theme="1"/>
        <rFont val="Arial"/>
        <family val="2"/>
      </rPr>
      <t>)</t>
    </r>
  </si>
  <si>
    <r>
      <t xml:space="preserve">* </t>
    </r>
    <r>
      <rPr>
        <u/>
        <sz val="9"/>
        <color theme="1"/>
        <rFont val="Arial"/>
        <family val="2"/>
      </rPr>
      <t>These figures do not include caloric intake from garden vegetables or other natural food sources like deer meat, etc...</t>
    </r>
  </si>
  <si>
    <r>
      <t xml:space="preserve">          (</t>
    </r>
    <r>
      <rPr>
        <u/>
        <sz val="9"/>
        <color theme="1"/>
        <rFont val="Arial"/>
        <family val="2"/>
      </rPr>
      <t>540 calories per day X 20 doe rabbits X 365 days = 3,942,000 extra calories per year to your family's food supply</t>
    </r>
    <r>
      <rPr>
        <sz val="9"/>
        <color theme="1"/>
        <rFont val="Arial"/>
        <family val="2"/>
      </rPr>
      <t>)</t>
    </r>
  </si>
  <si>
    <r>
      <t xml:space="preserve">          (</t>
    </r>
    <r>
      <rPr>
        <u/>
        <sz val="9"/>
        <color theme="1"/>
        <rFont val="Arial"/>
        <family val="2"/>
      </rPr>
      <t>20 hens will add an extra 315,000 calories per year to your family's food supply</t>
    </r>
    <r>
      <rPr>
        <sz val="9"/>
        <color theme="1"/>
        <rFont val="Arial"/>
        <family val="2"/>
      </rPr>
      <t>)</t>
    </r>
  </si>
  <si>
    <t>Keeping a single hen and female rabbit for each member of your family adds 212,850 calories to each person's yearly diet (30%-60% of individual total caloric needs)</t>
  </si>
  <si>
    <t>Rainy Day Montreal Steak Seasoning - #2.5 can</t>
  </si>
  <si>
    <t>Rainy Day Strawberry Apple Flakes - #10 can</t>
  </si>
  <si>
    <t>Rainy Day Orange Drink Mix - #10 can</t>
  </si>
  <si>
    <t>Rainy Day Chicken Gravy - #10 can</t>
  </si>
  <si>
    <t>Rainy Day Pizza Seasoning - #2.5 can</t>
  </si>
  <si>
    <t>Rainy Day Cheese Pak Kit - #2.5 case(4)</t>
  </si>
  <si>
    <t>RD8705</t>
  </si>
  <si>
    <t>RD8675</t>
  </si>
  <si>
    <t>RD2585</t>
  </si>
  <si>
    <t>RD3705</t>
  </si>
  <si>
    <t>RD3775</t>
  </si>
  <si>
    <t>RD7596</t>
  </si>
  <si>
    <t>VD4452</t>
  </si>
  <si>
    <t>RD9586</t>
  </si>
  <si>
    <t>RD8765</t>
  </si>
  <si>
    <t>RD9565</t>
  </si>
  <si>
    <t>RD9575</t>
  </si>
  <si>
    <t>RD9545</t>
  </si>
  <si>
    <t>RD9425</t>
  </si>
  <si>
    <t>RD6385</t>
  </si>
  <si>
    <t>RD7085</t>
  </si>
  <si>
    <t>RD8215</t>
  </si>
  <si>
    <t>RD8315</t>
  </si>
  <si>
    <t>RD8365</t>
  </si>
  <si>
    <t>RD6265</t>
  </si>
  <si>
    <t>RD10265</t>
  </si>
  <si>
    <t>RD5595</t>
  </si>
  <si>
    <t>RD4135</t>
  </si>
  <si>
    <t>RD8850</t>
  </si>
  <si>
    <t>RD9085</t>
  </si>
  <si>
    <t>RD9025</t>
  </si>
  <si>
    <t>RD7405</t>
  </si>
  <si>
    <t>RD7305</t>
  </si>
  <si>
    <t>RD10175</t>
  </si>
  <si>
    <t>RD9525</t>
  </si>
  <si>
    <t>RD6565</t>
  </si>
  <si>
    <t>RD2385</t>
  </si>
  <si>
    <t>RD4615</t>
  </si>
  <si>
    <t>RD7965</t>
  </si>
  <si>
    <t>RD3965</t>
  </si>
  <si>
    <t>RD7065</t>
  </si>
  <si>
    <t>RD6025</t>
  </si>
  <si>
    <t>RD7475</t>
  </si>
  <si>
    <t>RD8145</t>
  </si>
  <si>
    <t>RD4245</t>
  </si>
  <si>
    <t>RD10125</t>
  </si>
  <si>
    <t>RD8525</t>
  </si>
  <si>
    <t>VD10139</t>
  </si>
  <si>
    <t>RD2475</t>
  </si>
  <si>
    <t>RD2255</t>
  </si>
  <si>
    <t>RD2355</t>
  </si>
  <si>
    <t>RD5175</t>
  </si>
  <si>
    <t>RD5125</t>
  </si>
  <si>
    <t>RD4575</t>
  </si>
  <si>
    <t>RD10345</t>
  </si>
  <si>
    <t>RD2895</t>
  </si>
  <si>
    <t>RD2715</t>
  </si>
  <si>
    <t>RD2845</t>
  </si>
  <si>
    <t>RD8475</t>
  </si>
  <si>
    <t>MH1596</t>
  </si>
  <si>
    <t>MH1594</t>
  </si>
  <si>
    <t>Rainy Day Butter Powder - #10 case (6)</t>
  </si>
  <si>
    <t>Rainy Day Mushroom Slices - #10 case (6)</t>
  </si>
  <si>
    <t>Rainy Day Dehydrated Mixed Peppers - #10 case (6)</t>
  </si>
  <si>
    <t>Van Drunen FD Sliced Strawberries - #10 case (6)</t>
  </si>
  <si>
    <t>Rainy Day Dehydrated Apple Sauce - #10 case (6)</t>
  </si>
  <si>
    <t>Rainy Day Peach Drink Mix - #10 case (6)</t>
  </si>
  <si>
    <t>Tomato Powder - #10 case (6)</t>
  </si>
  <si>
    <t>Mountain House FD Ground Beef - #10 case (6)</t>
  </si>
  <si>
    <t>Mountain House FD Chicken - #10 case (6)</t>
  </si>
  <si>
    <t>MH FD Beef Stew - #10 case (6)</t>
  </si>
  <si>
    <t>MH FD Chicken ala King - #10 case (6)</t>
  </si>
  <si>
    <t>MH FD Chili Mac w/ Beef - #10 case (6)</t>
  </si>
  <si>
    <t>MH FD Pasta Primavera - #10 case (6)</t>
  </si>
  <si>
    <t>MH FD Chicken Stew - #10 case (6)</t>
  </si>
  <si>
    <t>MH FD Beef Stroganoff - #10 case (6)</t>
  </si>
  <si>
    <t>MH FD Granola, Milk, Blueberries - #10 case (6)</t>
  </si>
  <si>
    <t>Rainy Day Quinoa - 6 gal Super Pail bucket</t>
  </si>
  <si>
    <t>MH1557</t>
  </si>
  <si>
    <t>MH1553</t>
  </si>
  <si>
    <t>MH1561</t>
  </si>
  <si>
    <t>MH1578</t>
  </si>
  <si>
    <t>Rainy Day Freeze Dried Shredded Cheddar - #10 case (6)</t>
  </si>
  <si>
    <t>RD9315</t>
  </si>
  <si>
    <t>Rainy Day Alfredo Sauce- #10 can</t>
  </si>
  <si>
    <t>?</t>
  </si>
  <si>
    <t>FA Item #</t>
  </si>
  <si>
    <t>Rainy Day Dehydrated Sweet Corn - 6 gal Super Pail</t>
  </si>
  <si>
    <t>Rainy Day Dehydrated Sweet Peas - 6 gal Super Pail</t>
  </si>
  <si>
    <t>Rainy Day Dehydrated Broccoli - 6 gal Super Pail</t>
  </si>
  <si>
    <t>Rainy Day Dehydrated Green Beans - 6 gal Super Pail</t>
  </si>
  <si>
    <t>Rainy Day Dehydrated Chopped Onions - 6 gal Super Pail</t>
  </si>
  <si>
    <t>Rainy Day Dehydrated Carrot Dices - 6 gal Super Pail</t>
  </si>
  <si>
    <t>Rainy Day Dehydrated Banana Slices - 6 gal Super Pail</t>
  </si>
  <si>
    <t>Rainy Day Dehydrated Apple Slices - 6 gal Super Pail</t>
  </si>
  <si>
    <t>Rainy Day Vegetable Stew Blend - 6 gal Super Pail</t>
  </si>
  <si>
    <t>Qty</t>
  </si>
  <si>
    <t>Life Exp.</t>
  </si>
  <si>
    <t>4 person family EXAMPLE figured with 1 male (2,400 cal. day), 1 female (1,600 cal. day), and 2 children (1,000 cal. day X 2)</t>
  </si>
  <si>
    <t>Rainy Day Instant Milk - 6 gal Super Pail</t>
  </si>
  <si>
    <t>Rainy Day Quick Rolled Oats - 6 gal Super Pail</t>
  </si>
  <si>
    <t>Rainy Day Regular Rolled Oats - 6 gal Super Pail</t>
  </si>
  <si>
    <t>Rainy Day All Purpose Flour - 6 gal Super Pail</t>
  </si>
  <si>
    <t>Rainy Day White Sugar - 6 gal Super Pail</t>
  </si>
  <si>
    <t>Rainy Day Potato Hashbrowns - 6 gal Super Pail</t>
  </si>
  <si>
    <t>Rainy Day Potato Granules - 6 gal Super Pail</t>
  </si>
  <si>
    <t>Rainy Day Potato Dices - 6 gal Super Pail</t>
  </si>
  <si>
    <t>Rainy Day Egg Noodles - 6 gal Super Pail</t>
  </si>
  <si>
    <t>Rainy Day Elbow Pasta - 6 gal Super Pail</t>
  </si>
  <si>
    <t xml:space="preserve">Rainy Day Spaghetti Noodles - 6 gal Super Pail </t>
  </si>
  <si>
    <t xml:space="preserve">Rainy Day Iodized Salt - 6 gal Super Pail </t>
  </si>
  <si>
    <t>Rainy Day Great Northern Bean - 6 gal Super Pail</t>
  </si>
  <si>
    <t>Rainy Day Black Turtle Beans - 6 gal Super Pail</t>
  </si>
  <si>
    <t>Rainy Day Kidney Beans - 6 gal Super Pail</t>
  </si>
  <si>
    <t>Rainy Day 16 Bean Mix - 6 gal Super Pail</t>
  </si>
  <si>
    <t>Rainy Day Par Boiled Rice - 6 gal Super Pail</t>
  </si>
  <si>
    <t>Rainy Day White Rice - 6 gal Super Pail</t>
  </si>
  <si>
    <t>Serv.</t>
  </si>
  <si>
    <t>Find the total caloric needs for each retreat member using a basal metobolic calculator then apply the Harris Benedict Equation.</t>
  </si>
  <si>
    <t>* Mountain House serving sizes are roughly 1/2 of what they should be for the average person (Their serving sizes average out to be around 246 calories per serving!!!)</t>
  </si>
  <si>
    <t xml:space="preserve">50,520 servings / 2 = 25,260 ACTUAL servings </t>
  </si>
  <si>
    <t>12,410,400 calories / 25,260 servings =  Still only 491 calories per serving !</t>
  </si>
  <si>
    <t>Long-Term Food Storage Plan - Full Retreat (20 People)</t>
  </si>
  <si>
    <t>20 person retreat EXAMPLE figured with 5 males (2,400 cal. day), 5 females (1,600 cal. day), and 10 children (1,000 cal. day).</t>
  </si>
  <si>
    <t>30,000 calories of food per day X 365 days = 10,950,000 calories per year needed for your entire retreat.</t>
  </si>
  <si>
    <t>* Mountain House serving sizes are roughly 1/2 of what they should be for the average person (The serving sizes average out to be around 244 calories per serving!!!)</t>
  </si>
  <si>
    <t xml:space="preserve">9,000 total servings / 2 = 4,500 ACTUAL servings </t>
  </si>
  <si>
    <t>2,194,200 total calories / 4,500 servings =  Still only 488 calories per serving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</si>
</sst>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rgb="FFC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u/>
      <sz val="16"/>
      <color theme="1"/>
      <name val="Arial Black"/>
      <family val="2"/>
    </font>
    <font>
      <sz val="10"/>
      <color rgb="FFC00000"/>
      <name val="Arial"/>
      <family val="2"/>
    </font>
    <font>
      <b/>
      <sz val="7.5"/>
      <color theme="1"/>
      <name val="Arial"/>
      <family val="2"/>
    </font>
    <font>
      <b/>
      <sz val="7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thick">
        <color theme="0" tint="-0.24994659260841701"/>
      </right>
      <top style="medium">
        <color theme="0" tint="-0.2499465926084170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ck">
        <color theme="0" tint="-0.24994659260841701"/>
      </right>
      <top style="medium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 style="medium">
        <color theme="0" tint="-0.24994659260841701"/>
      </bottom>
      <diagonal/>
    </border>
    <border>
      <left/>
      <right style="thick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ck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3743705557422"/>
      </right>
      <top style="thick">
        <color theme="0" tint="-0.14993743705557422"/>
      </top>
      <bottom/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/>
      <top/>
      <bottom style="thick">
        <color theme="0" tint="-0.14993743705557422"/>
      </bottom>
      <diagonal/>
    </border>
    <border>
      <left/>
      <right/>
      <top/>
      <bottom style="thick">
        <color theme="0" tint="-0.14993743705557422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</borders>
  <cellStyleXfs count="18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0" fontId="2" fillId="2" borderId="0" xfId="0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left"/>
    </xf>
    <xf numFmtId="0" fontId="4" fillId="2" borderId="0" xfId="0" applyFont="1" applyFill="1" applyBorder="1"/>
    <xf numFmtId="43" fontId="2" fillId="2" borderId="0" xfId="1" applyFont="1" applyFill="1" applyBorder="1"/>
    <xf numFmtId="44" fontId="2" fillId="2" borderId="0" xfId="2" applyFont="1" applyFill="1" applyBorder="1"/>
    <xf numFmtId="44" fontId="2" fillId="2" borderId="0" xfId="2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/>
    <xf numFmtId="164" fontId="7" fillId="2" borderId="2" xfId="1" applyNumberFormat="1" applyFont="1" applyFill="1" applyBorder="1" applyAlignment="1">
      <alignment horizontal="right"/>
    </xf>
    <xf numFmtId="44" fontId="7" fillId="2" borderId="2" xfId="2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right"/>
    </xf>
    <xf numFmtId="164" fontId="2" fillId="3" borderId="5" xfId="1" applyNumberFormat="1" applyFont="1" applyFill="1" applyBorder="1"/>
    <xf numFmtId="164" fontId="2" fillId="3" borderId="5" xfId="1" applyNumberFormat="1" applyFont="1" applyFill="1" applyBorder="1" applyAlignment="1">
      <alignment horizontal="right"/>
    </xf>
    <xf numFmtId="44" fontId="2" fillId="3" borderId="5" xfId="2" applyFont="1" applyFill="1" applyBorder="1"/>
    <xf numFmtId="0" fontId="2" fillId="3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right"/>
    </xf>
    <xf numFmtId="164" fontId="2" fillId="2" borderId="5" xfId="1" applyNumberFormat="1" applyFont="1" applyFill="1" applyBorder="1"/>
    <xf numFmtId="164" fontId="2" fillId="2" borderId="5" xfId="1" applyNumberFormat="1" applyFont="1" applyFill="1" applyBorder="1" applyAlignment="1">
      <alignment horizontal="right"/>
    </xf>
    <xf numFmtId="44" fontId="2" fillId="2" borderId="5" xfId="2" applyFont="1" applyFill="1" applyBorder="1"/>
    <xf numFmtId="0" fontId="2" fillId="2" borderId="6" xfId="0" applyFont="1" applyFill="1" applyBorder="1" applyAlignment="1">
      <alignment horizontal="center"/>
    </xf>
    <xf numFmtId="164" fontId="8" fillId="2" borderId="5" xfId="1" applyNumberFormat="1" applyFont="1" applyFill="1" applyBorder="1" applyAlignment="1">
      <alignment horizontal="right"/>
    </xf>
    <xf numFmtId="164" fontId="9" fillId="2" borderId="5" xfId="1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right"/>
    </xf>
    <xf numFmtId="164" fontId="2" fillId="2" borderId="11" xfId="1" applyNumberFormat="1" applyFont="1" applyFill="1" applyBorder="1" applyAlignment="1">
      <alignment horizontal="right"/>
    </xf>
    <xf numFmtId="44" fontId="2" fillId="2" borderId="11" xfId="2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right"/>
    </xf>
    <xf numFmtId="164" fontId="2" fillId="2" borderId="8" xfId="1" applyNumberFormat="1" applyFont="1" applyFill="1" applyBorder="1" applyAlignment="1">
      <alignment horizontal="right"/>
    </xf>
    <xf numFmtId="44" fontId="2" fillId="2" borderId="8" xfId="2" applyFont="1" applyFill="1" applyBorder="1"/>
    <xf numFmtId="0" fontId="2" fillId="2" borderId="14" xfId="0" applyFont="1" applyFill="1" applyBorder="1" applyAlignment="1">
      <alignment horizontal="left"/>
    </xf>
    <xf numFmtId="0" fontId="10" fillId="2" borderId="14" xfId="0" applyFont="1" applyFill="1" applyBorder="1"/>
    <xf numFmtId="164" fontId="2" fillId="2" borderId="14" xfId="1" applyNumberFormat="1" applyFont="1" applyFill="1" applyBorder="1" applyAlignment="1">
      <alignment horizontal="right"/>
    </xf>
    <xf numFmtId="164" fontId="11" fillId="2" borderId="14" xfId="1" applyNumberFormat="1" applyFont="1" applyFill="1" applyBorder="1" applyAlignment="1">
      <alignment horizontal="right"/>
    </xf>
    <xf numFmtId="44" fontId="2" fillId="2" borderId="14" xfId="2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4" fontId="2" fillId="2" borderId="11" xfId="1" applyNumberFormat="1" applyFont="1" applyFill="1" applyBorder="1"/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right"/>
    </xf>
    <xf numFmtId="164" fontId="2" fillId="3" borderId="8" xfId="1" applyNumberFormat="1" applyFont="1" applyFill="1" applyBorder="1" applyAlignment="1">
      <alignment horizontal="right"/>
    </xf>
    <xf numFmtId="164" fontId="2" fillId="3" borderId="8" xfId="1" applyNumberFormat="1" applyFont="1" applyFill="1" applyBorder="1"/>
    <xf numFmtId="44" fontId="2" fillId="3" borderId="8" xfId="2" applyFont="1" applyFill="1" applyBorder="1"/>
    <xf numFmtId="0" fontId="2" fillId="3" borderId="9" xfId="0" applyFont="1" applyFill="1" applyBorder="1" applyAlignment="1">
      <alignment horizontal="center"/>
    </xf>
    <xf numFmtId="0" fontId="10" fillId="2" borderId="0" xfId="0" applyFont="1" applyFill="1" applyBorder="1"/>
    <xf numFmtId="164" fontId="11" fillId="2" borderId="0" xfId="1" applyNumberFormat="1" applyFont="1" applyFill="1" applyBorder="1" applyAlignment="1">
      <alignment horizontal="right"/>
    </xf>
    <xf numFmtId="1" fontId="2" fillId="2" borderId="0" xfId="0" applyNumberFormat="1" applyFont="1" applyFill="1" applyBorder="1"/>
    <xf numFmtId="0" fontId="12" fillId="2" borderId="13" xfId="0" applyFont="1" applyFill="1" applyBorder="1"/>
    <xf numFmtId="0" fontId="2" fillId="2" borderId="13" xfId="0" applyFont="1" applyFill="1" applyBorder="1"/>
    <xf numFmtId="0" fontId="6" fillId="2" borderId="0" xfId="0" applyFont="1" applyFill="1" applyBorder="1"/>
    <xf numFmtId="0" fontId="14" fillId="2" borderId="0" xfId="0" applyFont="1" applyFill="1" applyBorder="1" applyAlignment="1">
      <alignment horizontal="left"/>
    </xf>
    <xf numFmtId="164" fontId="7" fillId="2" borderId="2" xfId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7" fillId="2" borderId="2" xfId="1" applyNumberFormat="1" applyFont="1" applyFill="1" applyBorder="1" applyAlignment="1"/>
    <xf numFmtId="0" fontId="7" fillId="2" borderId="2" xfId="0" applyFont="1" applyFill="1" applyBorder="1" applyAlignment="1">
      <alignment horizontal="left"/>
    </xf>
    <xf numFmtId="0" fontId="12" fillId="0" borderId="0" xfId="0" applyFont="1"/>
    <xf numFmtId="0" fontId="5" fillId="2" borderId="0" xfId="0" applyFont="1" applyFill="1" applyBorder="1"/>
    <xf numFmtId="164" fontId="13" fillId="2" borderId="0" xfId="1" applyNumberFormat="1" applyFont="1" applyFill="1" applyBorder="1"/>
    <xf numFmtId="164" fontId="16" fillId="2" borderId="0" xfId="1" applyNumberFormat="1" applyFont="1" applyFill="1" applyBorder="1" applyAlignment="1">
      <alignment horizontal="center" vertical="top"/>
    </xf>
    <xf numFmtId="164" fontId="5" fillId="2" borderId="0" xfId="1" applyNumberFormat="1" applyFont="1" applyFill="1" applyBorder="1" applyAlignment="1">
      <alignment horizontal="center"/>
    </xf>
    <xf numFmtId="164" fontId="15" fillId="2" borderId="0" xfId="1" applyNumberFormat="1" applyFont="1" applyFill="1" applyBorder="1" applyAlignment="1">
      <alignment horizontal="center"/>
    </xf>
    <xf numFmtId="44" fontId="7" fillId="2" borderId="2" xfId="2" applyFont="1" applyFill="1" applyBorder="1" applyAlignment="1">
      <alignment horizontal="center"/>
    </xf>
    <xf numFmtId="0" fontId="2" fillId="2" borderId="0" xfId="0" applyFont="1" applyFill="1" applyBorder="1" applyAlignment="1"/>
    <xf numFmtId="44" fontId="2" fillId="2" borderId="0" xfId="2" applyFont="1" applyFill="1" applyBorder="1" applyAlignment="1"/>
    <xf numFmtId="44" fontId="7" fillId="2" borderId="2" xfId="2" applyFont="1" applyFill="1" applyBorder="1" applyAlignment="1"/>
    <xf numFmtId="44" fontId="2" fillId="3" borderId="5" xfId="2" applyFont="1" applyFill="1" applyBorder="1" applyAlignment="1"/>
    <xf numFmtId="44" fontId="2" fillId="2" borderId="5" xfId="2" applyFont="1" applyFill="1" applyBorder="1" applyAlignment="1"/>
    <xf numFmtId="44" fontId="11" fillId="2" borderId="14" xfId="2" applyFont="1" applyFill="1" applyBorder="1" applyAlignment="1"/>
    <xf numFmtId="44" fontId="11" fillId="2" borderId="0" xfId="2" applyFont="1" applyFill="1" applyBorder="1" applyAlignment="1"/>
    <xf numFmtId="0" fontId="2" fillId="2" borderId="15" xfId="0" applyFont="1" applyFill="1" applyBorder="1"/>
    <xf numFmtId="0" fontId="2" fillId="2" borderId="15" xfId="0" applyFont="1" applyFill="1" applyBorder="1" applyAlignment="1">
      <alignment horizontal="right"/>
    </xf>
    <xf numFmtId="0" fontId="0" fillId="3" borderId="16" xfId="0" applyFill="1" applyBorder="1"/>
    <xf numFmtId="0" fontId="0" fillId="3" borderId="5" xfId="0" applyFill="1" applyBorder="1"/>
    <xf numFmtId="0" fontId="0" fillId="2" borderId="5" xfId="0" applyFill="1" applyBorder="1"/>
    <xf numFmtId="164" fontId="17" fillId="2" borderId="0" xfId="1" applyNumberFormat="1" applyFont="1" applyFill="1" applyBorder="1" applyAlignment="1">
      <alignment horizontal="center" vertical="top"/>
    </xf>
    <xf numFmtId="164" fontId="2" fillId="2" borderId="0" xfId="1" applyNumberFormat="1" applyFont="1" applyFill="1" applyBorder="1" applyAlignment="1"/>
    <xf numFmtId="164" fontId="2" fillId="2" borderId="5" xfId="1" applyNumberFormat="1" applyFont="1" applyFill="1" applyBorder="1" applyAlignment="1"/>
    <xf numFmtId="164" fontId="2" fillId="2" borderId="11" xfId="1" applyNumberFormat="1" applyFont="1" applyFill="1" applyBorder="1" applyAlignment="1"/>
    <xf numFmtId="164" fontId="2" fillId="2" borderId="14" xfId="1" applyNumberFormat="1" applyFont="1" applyFill="1" applyBorder="1" applyAlignment="1"/>
    <xf numFmtId="164" fontId="2" fillId="3" borderId="5" xfId="1" applyNumberFormat="1" applyFont="1" applyFill="1" applyBorder="1" applyAlignment="1"/>
    <xf numFmtId="164" fontId="2" fillId="3" borderId="8" xfId="1" applyNumberFormat="1" applyFont="1" applyFill="1" applyBorder="1" applyAlignment="1"/>
    <xf numFmtId="0" fontId="7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44" fontId="7" fillId="2" borderId="3" xfId="2" applyFont="1" applyFill="1" applyBorder="1" applyAlignment="1">
      <alignment horizontal="center"/>
    </xf>
    <xf numFmtId="44" fontId="2" fillId="2" borderId="6" xfId="2" applyFont="1" applyFill="1" applyBorder="1" applyAlignment="1"/>
    <xf numFmtId="164" fontId="2" fillId="2" borderId="8" xfId="1" applyNumberFormat="1" applyFont="1" applyFill="1" applyBorder="1" applyAlignment="1"/>
    <xf numFmtId="164" fontId="2" fillId="2" borderId="8" xfId="1" applyNumberFormat="1" applyFont="1" applyFill="1" applyBorder="1"/>
    <xf numFmtId="44" fontId="2" fillId="2" borderId="9" xfId="2" applyFont="1" applyFill="1" applyBorder="1" applyAlignment="1"/>
    <xf numFmtId="0" fontId="6" fillId="2" borderId="23" xfId="0" applyFont="1" applyFill="1" applyBorder="1"/>
    <xf numFmtId="0" fontId="6" fillId="2" borderId="14" xfId="0" applyFont="1" applyFill="1" applyBorder="1"/>
    <xf numFmtId="0" fontId="2" fillId="2" borderId="14" xfId="0" applyFont="1" applyFill="1" applyBorder="1" applyAlignment="1">
      <alignment horizontal="right"/>
    </xf>
    <xf numFmtId="164" fontId="2" fillId="2" borderId="14" xfId="1" applyNumberFormat="1" applyFont="1" applyFill="1" applyBorder="1"/>
    <xf numFmtId="0" fontId="2" fillId="2" borderId="24" xfId="0" applyFont="1" applyFill="1" applyBorder="1"/>
    <xf numFmtId="0" fontId="5" fillId="2" borderId="18" xfId="0" applyFont="1" applyFill="1" applyBorder="1"/>
    <xf numFmtId="0" fontId="2" fillId="2" borderId="19" xfId="0" applyFont="1" applyFill="1" applyBorder="1"/>
    <xf numFmtId="0" fontId="5" fillId="2" borderId="25" xfId="0" applyFont="1" applyFill="1" applyBorder="1"/>
    <xf numFmtId="0" fontId="5" fillId="2" borderId="26" xfId="0" applyFont="1" applyFill="1" applyBorder="1"/>
    <xf numFmtId="0" fontId="2" fillId="2" borderId="26" xfId="0" applyFont="1" applyFill="1" applyBorder="1" applyAlignment="1">
      <alignment horizontal="right"/>
    </xf>
    <xf numFmtId="164" fontId="2" fillId="2" borderId="26" xfId="1" applyNumberFormat="1" applyFont="1" applyFill="1" applyBorder="1" applyAlignment="1">
      <alignment horizontal="right"/>
    </xf>
    <xf numFmtId="164" fontId="2" fillId="2" borderId="26" xfId="1" applyNumberFormat="1" applyFont="1" applyFill="1" applyBorder="1" applyAlignment="1"/>
    <xf numFmtId="164" fontId="2" fillId="2" borderId="26" xfId="1" applyNumberFormat="1" applyFont="1" applyFill="1" applyBorder="1"/>
    <xf numFmtId="0" fontId="2" fillId="2" borderId="27" xfId="0" applyFont="1" applyFill="1" applyBorder="1"/>
    <xf numFmtId="164" fontId="13" fillId="2" borderId="11" xfId="1" applyNumberFormat="1" applyFont="1" applyFill="1" applyBorder="1" applyAlignment="1">
      <alignment horizontal="right"/>
    </xf>
    <xf numFmtId="0" fontId="6" fillId="2" borderId="28" xfId="0" applyFont="1" applyFill="1" applyBorder="1"/>
    <xf numFmtId="0" fontId="6" fillId="2" borderId="29" xfId="0" applyFont="1" applyFill="1" applyBorder="1"/>
    <xf numFmtId="0" fontId="2" fillId="2" borderId="29" xfId="0" applyFont="1" applyFill="1" applyBorder="1" applyAlignment="1">
      <alignment horizontal="right"/>
    </xf>
    <xf numFmtId="164" fontId="2" fillId="2" borderId="29" xfId="1" applyNumberFormat="1" applyFont="1" applyFill="1" applyBorder="1" applyAlignment="1">
      <alignment horizontal="right"/>
    </xf>
    <xf numFmtId="164" fontId="2" fillId="2" borderId="29" xfId="1" applyNumberFormat="1" applyFont="1" applyFill="1" applyBorder="1" applyAlignment="1"/>
    <xf numFmtId="164" fontId="2" fillId="2" borderId="29" xfId="1" applyNumberFormat="1" applyFont="1" applyFill="1" applyBorder="1"/>
    <xf numFmtId="0" fontId="2" fillId="2" borderId="30" xfId="0" applyFont="1" applyFill="1" applyBorder="1"/>
    <xf numFmtId="0" fontId="5" fillId="2" borderId="31" xfId="0" applyFont="1" applyFill="1" applyBorder="1"/>
    <xf numFmtId="0" fontId="2" fillId="2" borderId="32" xfId="0" applyFont="1" applyFill="1" applyBorder="1"/>
    <xf numFmtId="0" fontId="5" fillId="2" borderId="33" xfId="0" applyFont="1" applyFill="1" applyBorder="1"/>
    <xf numFmtId="0" fontId="5" fillId="2" borderId="34" xfId="0" applyFont="1" applyFill="1" applyBorder="1"/>
    <xf numFmtId="0" fontId="2" fillId="2" borderId="34" xfId="0" applyFont="1" applyFill="1" applyBorder="1" applyAlignment="1">
      <alignment horizontal="right"/>
    </xf>
    <xf numFmtId="164" fontId="2" fillId="2" borderId="34" xfId="1" applyNumberFormat="1" applyFont="1" applyFill="1" applyBorder="1" applyAlignment="1">
      <alignment horizontal="right"/>
    </xf>
    <xf numFmtId="164" fontId="2" fillId="2" borderId="34" xfId="1" applyNumberFormat="1" applyFont="1" applyFill="1" applyBorder="1" applyAlignment="1"/>
    <xf numFmtId="164" fontId="2" fillId="2" borderId="34" xfId="1" applyNumberFormat="1" applyFont="1" applyFill="1" applyBorder="1"/>
    <xf numFmtId="0" fontId="2" fillId="2" borderId="35" xfId="0" applyFont="1" applyFill="1" applyBorder="1"/>
    <xf numFmtId="164" fontId="13" fillId="2" borderId="5" xfId="1" applyNumberFormat="1" applyFont="1" applyFill="1" applyBorder="1" applyAlignment="1">
      <alignment horizontal="right"/>
    </xf>
  </cellXfs>
  <cellStyles count="189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Normal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552572</xdr:colOff>
      <xdr:row>0</xdr:row>
      <xdr:rowOff>171146</xdr:rowOff>
    </xdr:from>
    <xdr:to>
      <xdr:col>9</xdr:col>
      <xdr:colOff>282088</xdr:colOff>
      <xdr:row>2</xdr:row>
      <xdr:rowOff>161812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00" b="15393"/>
        <a:stretch/>
      </xdr:blipFill>
      <xdr:spPr>
        <a:xfrm>
          <a:off x="6783510" y="171146"/>
          <a:ext cx="896328" cy="5066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552572</xdr:colOff>
      <xdr:row>0</xdr:row>
      <xdr:rowOff>171146</xdr:rowOff>
    </xdr:from>
    <xdr:to>
      <xdr:col>9</xdr:col>
      <xdr:colOff>234462</xdr:colOff>
      <xdr:row>2</xdr:row>
      <xdr:rowOff>161812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00" b="15393"/>
        <a:stretch/>
      </xdr:blipFill>
      <xdr:spPr>
        <a:xfrm>
          <a:off x="6467597" y="171146"/>
          <a:ext cx="891566" cy="505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7"/>
  <sheetViews>
    <sheetView tabSelected="1" zoomScale="120" zoomScaleNormal="120" zoomScalePageLayoutView="120" workbookViewId="0">
      <selection activeCell="E92" sqref="E92"/>
    </sheetView>
  </sheetViews>
  <sheetFormatPr defaultColWidth="8.85546875" defaultRowHeight="14.1" customHeight="1" x14ac:dyDescent="0.2"/>
  <cols>
    <col min="1" max="1" width="3.7109375" style="1" customWidth="1"/>
    <col min="2" max="2" width="45" style="1" customWidth="1"/>
    <col min="3" max="3" width="8.85546875" style="1" customWidth="1"/>
    <col min="4" max="4" width="7.7109375" style="1" customWidth="1"/>
    <col min="5" max="5" width="9.140625" style="4" customWidth="1"/>
    <col min="6" max="6" width="4.7109375" style="78" customWidth="1"/>
    <col min="7" max="7" width="9.5703125" style="1" customWidth="1"/>
    <col min="8" max="8" width="9.85546875" style="1" customWidth="1"/>
    <col min="9" max="9" width="7.5703125" style="1" customWidth="1"/>
    <col min="10" max="10" width="9.7109375" style="1" customWidth="1"/>
    <col min="11" max="11" width="11" style="78" bestFit="1" customWidth="1"/>
    <col min="12" max="12" width="6.7109375" style="1" customWidth="1"/>
    <col min="13" max="16384" width="8.85546875" style="1"/>
  </cols>
  <sheetData>
    <row r="1" spans="1:12" ht="27" customHeight="1" x14ac:dyDescent="0.5">
      <c r="A1" s="64" t="s">
        <v>31</v>
      </c>
      <c r="E1" s="3"/>
      <c r="F1" s="91"/>
      <c r="G1" s="4"/>
      <c r="L1" s="5"/>
    </row>
    <row r="2" spans="1:12" ht="14.1" customHeight="1" thickBot="1" x14ac:dyDescent="0.35">
      <c r="A2" s="6"/>
      <c r="B2" s="7"/>
      <c r="C2" s="7"/>
      <c r="D2" s="2"/>
      <c r="E2" s="3"/>
      <c r="F2" s="91"/>
      <c r="G2" s="4"/>
      <c r="J2" s="9"/>
      <c r="K2" s="79"/>
      <c r="L2" s="5"/>
    </row>
    <row r="3" spans="1:12" ht="14.1" customHeight="1" thickTop="1" x14ac:dyDescent="0.2">
      <c r="A3" s="106" t="s">
        <v>46</v>
      </c>
      <c r="B3" s="107"/>
      <c r="C3" s="108"/>
      <c r="D3" s="45"/>
      <c r="E3" s="94"/>
      <c r="F3" s="109"/>
      <c r="G3" s="110"/>
      <c r="H3" s="4"/>
      <c r="I3" s="3"/>
      <c r="J3" s="9"/>
      <c r="K3" s="79"/>
      <c r="L3" s="5"/>
    </row>
    <row r="4" spans="1:12" ht="14.1" customHeight="1" x14ac:dyDescent="0.2">
      <c r="A4" s="111" t="s">
        <v>54</v>
      </c>
      <c r="B4" s="72"/>
      <c r="C4" s="2"/>
      <c r="D4" s="3"/>
      <c r="E4" s="91"/>
      <c r="F4" s="4"/>
      <c r="G4" s="112"/>
      <c r="H4" s="4"/>
      <c r="I4" s="76" t="s">
        <v>32</v>
      </c>
      <c r="K4" s="76"/>
      <c r="L4" s="76"/>
    </row>
    <row r="5" spans="1:12" ht="14.1" customHeight="1" x14ac:dyDescent="0.2">
      <c r="A5" s="111" t="s">
        <v>160</v>
      </c>
      <c r="B5" s="72"/>
      <c r="C5" s="2"/>
      <c r="D5" s="3"/>
      <c r="E5" s="91"/>
      <c r="F5" s="4"/>
      <c r="G5" s="112"/>
      <c r="H5" s="4"/>
      <c r="I5" s="90" t="s">
        <v>36</v>
      </c>
      <c r="K5" s="74"/>
      <c r="L5" s="74"/>
    </row>
    <row r="6" spans="1:12" ht="14.1" customHeight="1" thickBot="1" x14ac:dyDescent="0.25">
      <c r="A6" s="113" t="s">
        <v>55</v>
      </c>
      <c r="B6" s="114"/>
      <c r="C6" s="115"/>
      <c r="D6" s="116"/>
      <c r="E6" s="117"/>
      <c r="F6" s="118"/>
      <c r="G6" s="119"/>
      <c r="H6" s="4"/>
      <c r="I6" s="75" t="s">
        <v>37</v>
      </c>
      <c r="K6" s="75"/>
      <c r="L6" s="75"/>
    </row>
    <row r="7" spans="1:12" ht="14.1" customHeight="1" thickTop="1" x14ac:dyDescent="0.3">
      <c r="A7" s="11"/>
      <c r="B7" s="7"/>
      <c r="C7" s="7"/>
      <c r="D7" s="2" t="s">
        <v>38</v>
      </c>
      <c r="E7" s="3"/>
      <c r="F7" s="91"/>
      <c r="G7" s="4"/>
    </row>
    <row r="8" spans="1:12" ht="14.1" customHeight="1" thickBot="1" x14ac:dyDescent="0.25">
      <c r="A8" s="11"/>
      <c r="B8" s="1" t="s">
        <v>35</v>
      </c>
      <c r="D8" s="2"/>
      <c r="E8" s="3"/>
      <c r="F8" s="91"/>
      <c r="G8" s="4"/>
      <c r="J8" s="9"/>
      <c r="K8" s="79"/>
      <c r="L8" s="5"/>
    </row>
    <row r="9" spans="1:12" s="68" customFormat="1" ht="14.1" customHeight="1" thickTop="1" thickBot="1" x14ac:dyDescent="0.25">
      <c r="A9" s="66" t="s">
        <v>6</v>
      </c>
      <c r="B9" s="70" t="s">
        <v>0</v>
      </c>
      <c r="C9" s="67" t="s">
        <v>148</v>
      </c>
      <c r="D9" s="67" t="s">
        <v>3</v>
      </c>
      <c r="E9" s="65" t="s">
        <v>2</v>
      </c>
      <c r="F9" s="65" t="s">
        <v>158</v>
      </c>
      <c r="G9" s="65" t="s">
        <v>7</v>
      </c>
      <c r="H9" s="65" t="s">
        <v>30</v>
      </c>
      <c r="I9" s="65" t="s">
        <v>159</v>
      </c>
      <c r="J9" s="77" t="s">
        <v>4</v>
      </c>
      <c r="K9" s="101" t="s">
        <v>5</v>
      </c>
      <c r="L9" s="97" t="s">
        <v>45</v>
      </c>
    </row>
    <row r="10" spans="1:12" ht="14.1" customHeight="1" thickBot="1" x14ac:dyDescent="0.3">
      <c r="A10" s="24">
        <v>1</v>
      </c>
      <c r="B10" s="25" t="s">
        <v>178</v>
      </c>
      <c r="C10" s="89" t="s">
        <v>68</v>
      </c>
      <c r="D10" s="26">
        <v>222</v>
      </c>
      <c r="E10" s="27">
        <v>71040</v>
      </c>
      <c r="F10" s="92">
        <v>3</v>
      </c>
      <c r="G10" s="27">
        <f t="shared" ref="G10:G20" si="0">SUM(F10*D10)</f>
        <v>666</v>
      </c>
      <c r="H10" s="27">
        <f t="shared" ref="H10:H16" si="1">SUM(F10*E10)</f>
        <v>213120</v>
      </c>
      <c r="I10" s="28">
        <v>25</v>
      </c>
      <c r="J10" s="29">
        <v>44.43</v>
      </c>
      <c r="K10" s="102">
        <f t="shared" ref="K10:K44" si="2">SUM(F10*J10)</f>
        <v>133.29</v>
      </c>
      <c r="L10" s="98" t="s">
        <v>42</v>
      </c>
    </row>
    <row r="11" spans="1:12" ht="14.1" customHeight="1" thickBot="1" x14ac:dyDescent="0.3">
      <c r="A11" s="24">
        <v>2</v>
      </c>
      <c r="B11" s="25" t="s">
        <v>177</v>
      </c>
      <c r="C11" s="89" t="s">
        <v>69</v>
      </c>
      <c r="D11" s="26">
        <v>170</v>
      </c>
      <c r="E11" s="27">
        <v>68850</v>
      </c>
      <c r="F11" s="92">
        <v>4</v>
      </c>
      <c r="G11" s="27">
        <f t="shared" si="0"/>
        <v>680</v>
      </c>
      <c r="H11" s="27">
        <f t="shared" si="1"/>
        <v>275400</v>
      </c>
      <c r="I11" s="28">
        <v>30</v>
      </c>
      <c r="J11" s="29">
        <v>43.06</v>
      </c>
      <c r="K11" s="102">
        <f t="shared" si="2"/>
        <v>172.24</v>
      </c>
      <c r="L11" s="98" t="s">
        <v>42</v>
      </c>
    </row>
    <row r="12" spans="1:12" ht="14.1" customHeight="1" thickBot="1" x14ac:dyDescent="0.3">
      <c r="A12" s="24">
        <v>3</v>
      </c>
      <c r="B12" s="25" t="s">
        <v>176</v>
      </c>
      <c r="C12" s="89" t="s">
        <v>70</v>
      </c>
      <c r="D12" s="26">
        <v>207</v>
      </c>
      <c r="E12" s="27">
        <v>67689</v>
      </c>
      <c r="F12" s="92">
        <v>2</v>
      </c>
      <c r="G12" s="27">
        <f t="shared" si="0"/>
        <v>414</v>
      </c>
      <c r="H12" s="27">
        <f t="shared" si="1"/>
        <v>135378</v>
      </c>
      <c r="I12" s="28">
        <v>25</v>
      </c>
      <c r="J12" s="29">
        <v>76.06</v>
      </c>
      <c r="K12" s="102">
        <f t="shared" si="2"/>
        <v>152.12</v>
      </c>
      <c r="L12" s="98" t="s">
        <v>42</v>
      </c>
    </row>
    <row r="13" spans="1:12" ht="14.1" customHeight="1" thickBot="1" x14ac:dyDescent="0.3">
      <c r="A13" s="33">
        <v>4</v>
      </c>
      <c r="B13" s="34" t="s">
        <v>175</v>
      </c>
      <c r="C13" s="89" t="s">
        <v>117</v>
      </c>
      <c r="D13" s="35">
        <v>247</v>
      </c>
      <c r="E13" s="36">
        <v>75829</v>
      </c>
      <c r="F13" s="93">
        <v>0</v>
      </c>
      <c r="G13" s="27">
        <f>SUM(F13*D13)</f>
        <v>0</v>
      </c>
      <c r="H13" s="27">
        <f t="shared" si="1"/>
        <v>0</v>
      </c>
      <c r="I13" s="36">
        <v>25</v>
      </c>
      <c r="J13" s="37">
        <v>67.930000000000007</v>
      </c>
      <c r="K13" s="102">
        <f>SUM(F13*J13)</f>
        <v>0</v>
      </c>
      <c r="L13" s="99" t="s">
        <v>42</v>
      </c>
    </row>
    <row r="14" spans="1:12" ht="14.1" customHeight="1" thickBot="1" x14ac:dyDescent="0.3">
      <c r="A14" s="24">
        <v>5</v>
      </c>
      <c r="B14" s="34" t="s">
        <v>174</v>
      </c>
      <c r="C14" s="89" t="s">
        <v>118</v>
      </c>
      <c r="D14" s="35">
        <v>312</v>
      </c>
      <c r="E14" s="36">
        <v>64584</v>
      </c>
      <c r="F14" s="93">
        <v>1</v>
      </c>
      <c r="G14" s="27">
        <f>SUM(F14*D14)</f>
        <v>312</v>
      </c>
      <c r="H14" s="27">
        <f t="shared" si="1"/>
        <v>64584</v>
      </c>
      <c r="I14" s="36">
        <v>25</v>
      </c>
      <c r="J14" s="37">
        <v>61.07</v>
      </c>
      <c r="K14" s="102">
        <f>SUM(F14*J14)</f>
        <v>61.07</v>
      </c>
      <c r="L14" s="99" t="s">
        <v>42</v>
      </c>
    </row>
    <row r="15" spans="1:12" ht="14.1" customHeight="1" thickBot="1" x14ac:dyDescent="0.3">
      <c r="A15" s="24">
        <v>6</v>
      </c>
      <c r="B15" s="34" t="s">
        <v>173</v>
      </c>
      <c r="C15" s="89" t="s">
        <v>119</v>
      </c>
      <c r="D15" s="35">
        <v>310</v>
      </c>
      <c r="E15" s="36">
        <v>64790</v>
      </c>
      <c r="F15" s="93">
        <v>1</v>
      </c>
      <c r="G15" s="27">
        <f>SUM(F15*D15)</f>
        <v>310</v>
      </c>
      <c r="H15" s="27">
        <f t="shared" si="1"/>
        <v>64790</v>
      </c>
      <c r="I15" s="36">
        <v>25</v>
      </c>
      <c r="J15" s="37">
        <v>82.05</v>
      </c>
      <c r="K15" s="102">
        <f>SUM(F15*J15)</f>
        <v>82.05</v>
      </c>
      <c r="L15" s="99" t="s">
        <v>42</v>
      </c>
    </row>
    <row r="16" spans="1:12" ht="14.1" customHeight="1" thickBot="1" x14ac:dyDescent="0.3">
      <c r="A16" s="24">
        <v>7</v>
      </c>
      <c r="B16" s="34" t="s">
        <v>139</v>
      </c>
      <c r="C16" s="89" t="s">
        <v>120</v>
      </c>
      <c r="D16" s="35">
        <v>313</v>
      </c>
      <c r="E16" s="36">
        <v>75120</v>
      </c>
      <c r="F16" s="93">
        <v>0</v>
      </c>
      <c r="G16" s="27">
        <f>SUM(F16*D16)</f>
        <v>0</v>
      </c>
      <c r="H16" s="27">
        <f t="shared" si="1"/>
        <v>0</v>
      </c>
      <c r="I16" s="36">
        <v>20</v>
      </c>
      <c r="J16" s="37">
        <v>317.58999999999997</v>
      </c>
      <c r="K16" s="102">
        <f>SUM(F16*J16)</f>
        <v>0</v>
      </c>
      <c r="L16" s="99" t="s">
        <v>42</v>
      </c>
    </row>
    <row r="17" spans="1:12" ht="14.1" customHeight="1" thickBot="1" x14ac:dyDescent="0.3">
      <c r="A17" s="33">
        <v>8</v>
      </c>
      <c r="B17" s="25" t="s">
        <v>18</v>
      </c>
      <c r="C17" s="89" t="s">
        <v>71</v>
      </c>
      <c r="D17" s="26">
        <v>1446</v>
      </c>
      <c r="E17" s="27">
        <v>0</v>
      </c>
      <c r="F17" s="92">
        <v>2</v>
      </c>
      <c r="G17" s="27">
        <f t="shared" si="0"/>
        <v>2892</v>
      </c>
      <c r="H17" s="27">
        <f t="shared" ref="H17:H19" si="3">SUM(F17*E17)</f>
        <v>0</v>
      </c>
      <c r="I17" s="28">
        <v>25</v>
      </c>
      <c r="J17" s="29">
        <v>36.58</v>
      </c>
      <c r="K17" s="102">
        <f t="shared" si="2"/>
        <v>73.16</v>
      </c>
      <c r="L17" s="98" t="s">
        <v>42</v>
      </c>
    </row>
    <row r="18" spans="1:12" ht="14.1" customHeight="1" thickBot="1" x14ac:dyDescent="0.3">
      <c r="A18" s="24">
        <v>9</v>
      </c>
      <c r="B18" s="25" t="s">
        <v>19</v>
      </c>
      <c r="C18" s="89" t="s">
        <v>72</v>
      </c>
      <c r="D18" s="26">
        <v>1446</v>
      </c>
      <c r="E18" s="27">
        <v>0</v>
      </c>
      <c r="F18" s="92">
        <v>1</v>
      </c>
      <c r="G18" s="27">
        <f t="shared" si="0"/>
        <v>1446</v>
      </c>
      <c r="H18" s="27">
        <f t="shared" si="3"/>
        <v>0</v>
      </c>
      <c r="I18" s="28">
        <v>25</v>
      </c>
      <c r="J18" s="29">
        <v>30.25</v>
      </c>
      <c r="K18" s="102">
        <f t="shared" si="2"/>
        <v>30.25</v>
      </c>
      <c r="L18" s="98" t="s">
        <v>42</v>
      </c>
    </row>
    <row r="19" spans="1:12" ht="14.1" customHeight="1" thickBot="1" x14ac:dyDescent="0.3">
      <c r="A19" s="24">
        <v>10</v>
      </c>
      <c r="B19" s="25" t="s">
        <v>67</v>
      </c>
      <c r="C19" s="89" t="s">
        <v>73</v>
      </c>
      <c r="D19" s="26">
        <v>56</v>
      </c>
      <c r="E19" s="27">
        <v>4760</v>
      </c>
      <c r="F19" s="92">
        <v>0</v>
      </c>
      <c r="G19" s="27">
        <f t="shared" si="0"/>
        <v>0</v>
      </c>
      <c r="H19" s="27">
        <f t="shared" si="3"/>
        <v>0</v>
      </c>
      <c r="I19" s="28">
        <v>20</v>
      </c>
      <c r="J19" s="29">
        <v>54.95</v>
      </c>
      <c r="K19" s="102">
        <f t="shared" si="2"/>
        <v>0</v>
      </c>
      <c r="L19" s="98" t="s">
        <v>42</v>
      </c>
    </row>
    <row r="20" spans="1:12" ht="14.1" customHeight="1" thickBot="1" x14ac:dyDescent="0.3">
      <c r="A20" s="24">
        <v>11</v>
      </c>
      <c r="B20" s="25" t="s">
        <v>144</v>
      </c>
      <c r="C20" s="89" t="s">
        <v>74</v>
      </c>
      <c r="D20" s="26">
        <v>450</v>
      </c>
      <c r="E20" s="27">
        <v>39150</v>
      </c>
      <c r="F20" s="92">
        <v>1</v>
      </c>
      <c r="G20" s="27">
        <f t="shared" si="0"/>
        <v>450</v>
      </c>
      <c r="H20" s="27">
        <f>SUM(F20*E20)</f>
        <v>39150</v>
      </c>
      <c r="I20" s="28">
        <v>20</v>
      </c>
      <c r="J20" s="29">
        <v>293.39999999999998</v>
      </c>
      <c r="K20" s="102">
        <f t="shared" si="2"/>
        <v>293.39999999999998</v>
      </c>
      <c r="L20" s="98" t="s">
        <v>42</v>
      </c>
    </row>
    <row r="21" spans="1:12" ht="14.1" customHeight="1" thickBot="1" x14ac:dyDescent="0.3">
      <c r="A21" s="33">
        <v>12</v>
      </c>
      <c r="B21" s="25" t="s">
        <v>9</v>
      </c>
      <c r="C21" s="89" t="s">
        <v>79</v>
      </c>
      <c r="D21" s="26">
        <v>255</v>
      </c>
      <c r="E21" s="28">
        <v>2295</v>
      </c>
      <c r="F21" s="92">
        <v>1</v>
      </c>
      <c r="G21" s="27">
        <f t="shared" ref="G21:G67" si="4">SUM(F21*D21)</f>
        <v>255</v>
      </c>
      <c r="H21" s="27">
        <v>0</v>
      </c>
      <c r="I21" s="28">
        <v>20</v>
      </c>
      <c r="J21" s="29">
        <v>14.39</v>
      </c>
      <c r="K21" s="102">
        <f t="shared" si="2"/>
        <v>14.39</v>
      </c>
      <c r="L21" s="98" t="s">
        <v>42</v>
      </c>
    </row>
    <row r="22" spans="1:12" ht="14.1" customHeight="1" thickBot="1" x14ac:dyDescent="0.3">
      <c r="A22" s="24">
        <v>13</v>
      </c>
      <c r="B22" s="25" t="s">
        <v>62</v>
      </c>
      <c r="C22" s="89" t="s">
        <v>75</v>
      </c>
      <c r="D22" s="26">
        <v>454</v>
      </c>
      <c r="E22" s="28">
        <v>0</v>
      </c>
      <c r="F22" s="92">
        <v>1</v>
      </c>
      <c r="G22" s="27">
        <f t="shared" si="4"/>
        <v>454</v>
      </c>
      <c r="H22" s="27">
        <v>0</v>
      </c>
      <c r="I22" s="28">
        <v>20</v>
      </c>
      <c r="J22" s="29">
        <v>10.7</v>
      </c>
      <c r="K22" s="102">
        <f t="shared" si="2"/>
        <v>10.7</v>
      </c>
      <c r="L22" s="98" t="s">
        <v>42</v>
      </c>
    </row>
    <row r="23" spans="1:12" ht="14.1" customHeight="1" thickBot="1" x14ac:dyDescent="0.3">
      <c r="A23" s="24">
        <v>14</v>
      </c>
      <c r="B23" s="25" t="s">
        <v>172</v>
      </c>
      <c r="C23" s="89" t="s">
        <v>76</v>
      </c>
      <c r="D23" s="26">
        <v>3780</v>
      </c>
      <c r="E23" s="28">
        <v>0</v>
      </c>
      <c r="F23" s="92">
        <v>2</v>
      </c>
      <c r="G23" s="27">
        <f t="shared" si="4"/>
        <v>7560</v>
      </c>
      <c r="H23" s="27">
        <v>0</v>
      </c>
      <c r="I23" s="28">
        <v>20</v>
      </c>
      <c r="J23" s="29">
        <v>30.75</v>
      </c>
      <c r="K23" s="102">
        <f t="shared" si="2"/>
        <v>61.5</v>
      </c>
      <c r="L23" s="98" t="s">
        <v>42</v>
      </c>
    </row>
    <row r="24" spans="1:12" ht="14.1" customHeight="1" thickBot="1" x14ac:dyDescent="0.3">
      <c r="A24" s="24">
        <v>15</v>
      </c>
      <c r="B24" s="25" t="s">
        <v>10</v>
      </c>
      <c r="C24" s="89" t="s">
        <v>77</v>
      </c>
      <c r="D24" s="26">
        <v>227</v>
      </c>
      <c r="E24" s="28">
        <v>1135</v>
      </c>
      <c r="F24" s="92">
        <v>1</v>
      </c>
      <c r="G24" s="27">
        <f t="shared" si="4"/>
        <v>227</v>
      </c>
      <c r="H24" s="27">
        <v>1135</v>
      </c>
      <c r="I24" s="28">
        <v>20</v>
      </c>
      <c r="J24" s="29">
        <v>14.84</v>
      </c>
      <c r="K24" s="102">
        <f t="shared" si="2"/>
        <v>14.84</v>
      </c>
      <c r="L24" s="98" t="s">
        <v>42</v>
      </c>
    </row>
    <row r="25" spans="1:12" ht="14.1" customHeight="1" thickBot="1" x14ac:dyDescent="0.3">
      <c r="A25" s="33">
        <v>16</v>
      </c>
      <c r="B25" s="25" t="s">
        <v>66</v>
      </c>
      <c r="C25" s="89" t="s">
        <v>78</v>
      </c>
      <c r="D25" s="26">
        <v>156</v>
      </c>
      <c r="E25" s="28">
        <v>1560</v>
      </c>
      <c r="F25" s="92">
        <v>1</v>
      </c>
      <c r="G25" s="27">
        <f t="shared" si="4"/>
        <v>156</v>
      </c>
      <c r="H25" s="27">
        <v>1560</v>
      </c>
      <c r="I25" s="28">
        <v>25</v>
      </c>
      <c r="J25" s="29">
        <v>10.56</v>
      </c>
      <c r="K25" s="102">
        <f t="shared" si="2"/>
        <v>10.56</v>
      </c>
      <c r="L25" s="98" t="s">
        <v>42</v>
      </c>
    </row>
    <row r="26" spans="1:12" ht="14.1" customHeight="1" thickBot="1" x14ac:dyDescent="0.3">
      <c r="A26" s="24">
        <v>17</v>
      </c>
      <c r="B26" s="25" t="s">
        <v>171</v>
      </c>
      <c r="C26" s="89" t="s">
        <v>80</v>
      </c>
      <c r="D26" s="26">
        <v>284</v>
      </c>
      <c r="E26" s="28">
        <v>59924</v>
      </c>
      <c r="F26" s="92">
        <v>2</v>
      </c>
      <c r="G26" s="27">
        <f t="shared" si="4"/>
        <v>568</v>
      </c>
      <c r="H26" s="27">
        <f t="shared" ref="H26:H67" si="5">SUM(F26*E26)</f>
        <v>119848</v>
      </c>
      <c r="I26" s="28">
        <v>20</v>
      </c>
      <c r="J26" s="29">
        <v>67.150000000000006</v>
      </c>
      <c r="K26" s="102">
        <f t="shared" si="2"/>
        <v>134.30000000000001</v>
      </c>
      <c r="L26" s="98" t="s">
        <v>42</v>
      </c>
    </row>
    <row r="27" spans="1:12" ht="14.1" customHeight="1" thickBot="1" x14ac:dyDescent="0.3">
      <c r="A27" s="24">
        <v>18</v>
      </c>
      <c r="B27" s="25" t="s">
        <v>170</v>
      </c>
      <c r="C27" s="89" t="s">
        <v>81</v>
      </c>
      <c r="D27" s="26">
        <v>211</v>
      </c>
      <c r="E27" s="28">
        <v>42622</v>
      </c>
      <c r="F27" s="92">
        <v>3</v>
      </c>
      <c r="G27" s="27">
        <f t="shared" si="4"/>
        <v>633</v>
      </c>
      <c r="H27" s="27">
        <f t="shared" si="5"/>
        <v>127866</v>
      </c>
      <c r="I27" s="28">
        <v>20</v>
      </c>
      <c r="J27" s="29">
        <v>50.91</v>
      </c>
      <c r="K27" s="102">
        <f t="shared" si="2"/>
        <v>152.72999999999999</v>
      </c>
      <c r="L27" s="98" t="s">
        <v>42</v>
      </c>
    </row>
    <row r="28" spans="1:12" ht="14.1" customHeight="1" thickBot="1" x14ac:dyDescent="0.3">
      <c r="A28" s="24">
        <v>19</v>
      </c>
      <c r="B28" s="25" t="s">
        <v>169</v>
      </c>
      <c r="C28" s="89" t="s">
        <v>82</v>
      </c>
      <c r="D28" s="26">
        <v>220</v>
      </c>
      <c r="E28" s="28">
        <v>30800</v>
      </c>
      <c r="F28" s="92">
        <v>0</v>
      </c>
      <c r="G28" s="27">
        <f t="shared" si="4"/>
        <v>0</v>
      </c>
      <c r="H28" s="27">
        <f t="shared" si="5"/>
        <v>0</v>
      </c>
      <c r="I28" s="28">
        <v>20</v>
      </c>
      <c r="J28" s="29">
        <v>30.17</v>
      </c>
      <c r="K28" s="102">
        <f t="shared" si="2"/>
        <v>0</v>
      </c>
      <c r="L28" s="98" t="s">
        <v>42</v>
      </c>
    </row>
    <row r="29" spans="1:12" ht="14.1" customHeight="1" thickBot="1" x14ac:dyDescent="0.3">
      <c r="A29" s="33">
        <v>20</v>
      </c>
      <c r="B29" s="25" t="s">
        <v>168</v>
      </c>
      <c r="C29" s="89" t="s">
        <v>83</v>
      </c>
      <c r="D29" s="26">
        <v>266</v>
      </c>
      <c r="E29" s="28">
        <v>28196</v>
      </c>
      <c r="F29" s="92">
        <v>1</v>
      </c>
      <c r="G29" s="27">
        <f t="shared" si="4"/>
        <v>266</v>
      </c>
      <c r="H29" s="27">
        <f t="shared" si="5"/>
        <v>28196</v>
      </c>
      <c r="I29" s="28">
        <v>20</v>
      </c>
      <c r="J29" s="29">
        <v>44.08</v>
      </c>
      <c r="K29" s="102">
        <f t="shared" si="2"/>
        <v>44.08</v>
      </c>
      <c r="L29" s="98" t="s">
        <v>42</v>
      </c>
    </row>
    <row r="30" spans="1:12" ht="14.1" customHeight="1" thickBot="1" x14ac:dyDescent="0.3">
      <c r="A30" s="24">
        <v>22</v>
      </c>
      <c r="B30" s="25" t="s">
        <v>167</v>
      </c>
      <c r="C30" s="89" t="s">
        <v>84</v>
      </c>
      <c r="D30" s="26">
        <v>709</v>
      </c>
      <c r="E30" s="28">
        <f>D30*76</f>
        <v>53884</v>
      </c>
      <c r="F30" s="92">
        <v>2</v>
      </c>
      <c r="G30" s="27">
        <f t="shared" si="4"/>
        <v>1418</v>
      </c>
      <c r="H30" s="27">
        <f t="shared" si="5"/>
        <v>107768</v>
      </c>
      <c r="I30" s="28">
        <v>20</v>
      </c>
      <c r="J30" s="29">
        <v>70.97</v>
      </c>
      <c r="K30" s="102">
        <f t="shared" si="2"/>
        <v>141.94</v>
      </c>
      <c r="L30" s="98" t="s">
        <v>42</v>
      </c>
    </row>
    <row r="31" spans="1:12" ht="14.1" customHeight="1" thickBot="1" x14ac:dyDescent="0.3">
      <c r="A31" s="24">
        <v>23</v>
      </c>
      <c r="B31" s="25" t="s">
        <v>166</v>
      </c>
      <c r="C31" s="89" t="s">
        <v>85</v>
      </c>
      <c r="D31" s="26">
        <v>160</v>
      </c>
      <c r="E31" s="28">
        <v>25120</v>
      </c>
      <c r="F31" s="92">
        <v>2</v>
      </c>
      <c r="G31" s="27">
        <f t="shared" si="4"/>
        <v>320</v>
      </c>
      <c r="H31" s="27">
        <f t="shared" si="5"/>
        <v>50240</v>
      </c>
      <c r="I31" s="28">
        <v>20</v>
      </c>
      <c r="J31" s="29">
        <v>46.46</v>
      </c>
      <c r="K31" s="102">
        <f t="shared" si="2"/>
        <v>92.92</v>
      </c>
      <c r="L31" s="98" t="s">
        <v>42</v>
      </c>
    </row>
    <row r="32" spans="1:12" ht="14.1" customHeight="1" thickBot="1" x14ac:dyDescent="0.3">
      <c r="A32" s="33">
        <v>24</v>
      </c>
      <c r="B32" s="25" t="s">
        <v>11</v>
      </c>
      <c r="C32" s="89" t="s">
        <v>86</v>
      </c>
      <c r="D32" s="26">
        <v>972</v>
      </c>
      <c r="E32" s="28">
        <v>62208</v>
      </c>
      <c r="F32" s="92">
        <v>1</v>
      </c>
      <c r="G32" s="27">
        <f t="shared" si="4"/>
        <v>972</v>
      </c>
      <c r="H32" s="27">
        <f t="shared" si="5"/>
        <v>62208</v>
      </c>
      <c r="I32" s="28">
        <v>35</v>
      </c>
      <c r="J32" s="29">
        <v>117.28</v>
      </c>
      <c r="K32" s="102">
        <f t="shared" si="2"/>
        <v>117.28</v>
      </c>
      <c r="L32" s="98" t="s">
        <v>42</v>
      </c>
    </row>
    <row r="33" spans="1:12" ht="14.1" customHeight="1" thickBot="1" x14ac:dyDescent="0.3">
      <c r="A33" s="24">
        <v>25</v>
      </c>
      <c r="B33" s="25" t="s">
        <v>165</v>
      </c>
      <c r="C33" s="89" t="s">
        <v>87</v>
      </c>
      <c r="D33" s="26">
        <v>5103</v>
      </c>
      <c r="E33" s="28">
        <v>76545</v>
      </c>
      <c r="F33" s="92">
        <v>1</v>
      </c>
      <c r="G33" s="27">
        <f t="shared" si="4"/>
        <v>5103</v>
      </c>
      <c r="H33" s="27">
        <f t="shared" si="5"/>
        <v>76545</v>
      </c>
      <c r="I33" s="28">
        <v>20</v>
      </c>
      <c r="J33" s="29">
        <v>43.59</v>
      </c>
      <c r="K33" s="102">
        <f t="shared" si="2"/>
        <v>43.59</v>
      </c>
      <c r="L33" s="98" t="s">
        <v>42</v>
      </c>
    </row>
    <row r="34" spans="1:12" ht="14.1" customHeight="1" thickBot="1" x14ac:dyDescent="0.3">
      <c r="A34" s="24">
        <v>26</v>
      </c>
      <c r="B34" s="25" t="s">
        <v>164</v>
      </c>
      <c r="C34" s="89" t="s">
        <v>88</v>
      </c>
      <c r="D34" s="26">
        <v>302</v>
      </c>
      <c r="E34" s="28">
        <v>67950</v>
      </c>
      <c r="F34" s="92">
        <v>1</v>
      </c>
      <c r="G34" s="27">
        <f t="shared" si="4"/>
        <v>302</v>
      </c>
      <c r="H34" s="27">
        <f t="shared" si="5"/>
        <v>67950</v>
      </c>
      <c r="I34" s="28">
        <v>12</v>
      </c>
      <c r="J34" s="29">
        <v>31.92</v>
      </c>
      <c r="K34" s="102">
        <f t="shared" si="2"/>
        <v>31.92</v>
      </c>
      <c r="L34" s="98" t="s">
        <v>42</v>
      </c>
    </row>
    <row r="35" spans="1:12" ht="14.1" customHeight="1" thickBot="1" x14ac:dyDescent="0.3">
      <c r="A35" s="24">
        <v>27</v>
      </c>
      <c r="B35" s="25" t="s">
        <v>123</v>
      </c>
      <c r="C35" s="89" t="s">
        <v>89</v>
      </c>
      <c r="D35" s="26">
        <v>1068</v>
      </c>
      <c r="E35" s="28">
        <v>54468</v>
      </c>
      <c r="F35" s="92">
        <v>1</v>
      </c>
      <c r="G35" s="27">
        <f t="shared" si="4"/>
        <v>1068</v>
      </c>
      <c r="H35" s="27">
        <f t="shared" si="5"/>
        <v>54468</v>
      </c>
      <c r="I35" s="31">
        <v>5</v>
      </c>
      <c r="J35" s="29">
        <v>168.14</v>
      </c>
      <c r="K35" s="102">
        <f t="shared" si="2"/>
        <v>168.14</v>
      </c>
      <c r="L35" s="98" t="s">
        <v>42</v>
      </c>
    </row>
    <row r="36" spans="1:12" ht="14.1" customHeight="1" thickBot="1" x14ac:dyDescent="0.3">
      <c r="A36" s="33">
        <v>28</v>
      </c>
      <c r="B36" s="25" t="s">
        <v>146</v>
      </c>
      <c r="C36" s="89" t="s">
        <v>90</v>
      </c>
      <c r="D36" s="26">
        <v>11.5</v>
      </c>
      <c r="E36" s="28">
        <v>1242</v>
      </c>
      <c r="F36" s="92">
        <v>0</v>
      </c>
      <c r="G36" s="27">
        <f t="shared" si="4"/>
        <v>0</v>
      </c>
      <c r="H36" s="27">
        <f t="shared" si="5"/>
        <v>0</v>
      </c>
      <c r="I36" s="32">
        <v>20</v>
      </c>
      <c r="J36" s="29">
        <v>14.3</v>
      </c>
      <c r="K36" s="102">
        <f t="shared" si="2"/>
        <v>0</v>
      </c>
      <c r="L36" s="98" t="s">
        <v>42</v>
      </c>
    </row>
    <row r="37" spans="1:12" ht="14.1" customHeight="1" thickBot="1" x14ac:dyDescent="0.3">
      <c r="A37" s="24">
        <v>29</v>
      </c>
      <c r="B37" s="25" t="s">
        <v>65</v>
      </c>
      <c r="C37" s="89" t="s">
        <v>91</v>
      </c>
      <c r="D37" s="26">
        <v>243</v>
      </c>
      <c r="E37" s="28">
        <v>4860</v>
      </c>
      <c r="F37" s="92">
        <v>1</v>
      </c>
      <c r="G37" s="27">
        <f t="shared" si="4"/>
        <v>243</v>
      </c>
      <c r="H37" s="27">
        <f t="shared" si="5"/>
        <v>4860</v>
      </c>
      <c r="I37" s="32">
        <v>15</v>
      </c>
      <c r="J37" s="29">
        <v>19.850000000000001</v>
      </c>
      <c r="K37" s="102">
        <f t="shared" si="2"/>
        <v>19.850000000000001</v>
      </c>
      <c r="L37" s="98" t="s">
        <v>42</v>
      </c>
    </row>
    <row r="38" spans="1:12" ht="14.1" customHeight="1" thickBot="1" x14ac:dyDescent="0.3">
      <c r="A38" s="24">
        <v>30</v>
      </c>
      <c r="B38" s="25" t="s">
        <v>12</v>
      </c>
      <c r="C38" s="89" t="s">
        <v>92</v>
      </c>
      <c r="D38" s="26">
        <v>243</v>
      </c>
      <c r="E38" s="28">
        <f>SUM(D38*30)</f>
        <v>7290</v>
      </c>
      <c r="F38" s="92">
        <v>2</v>
      </c>
      <c r="G38" s="27">
        <f t="shared" si="4"/>
        <v>486</v>
      </c>
      <c r="H38" s="27">
        <f t="shared" si="5"/>
        <v>14580</v>
      </c>
      <c r="I38" s="28">
        <v>15</v>
      </c>
      <c r="J38" s="29">
        <v>26.35</v>
      </c>
      <c r="K38" s="102">
        <f t="shared" si="2"/>
        <v>52.7</v>
      </c>
      <c r="L38" s="98" t="s">
        <v>42</v>
      </c>
    </row>
    <row r="39" spans="1:12" ht="14.1" customHeight="1" thickBot="1" x14ac:dyDescent="0.3">
      <c r="A39" s="24">
        <v>31</v>
      </c>
      <c r="B39" s="25" t="s">
        <v>163</v>
      </c>
      <c r="C39" s="89" t="s">
        <v>93</v>
      </c>
      <c r="D39" s="26">
        <v>420</v>
      </c>
      <c r="E39" s="28">
        <v>43680</v>
      </c>
      <c r="F39" s="92">
        <v>0</v>
      </c>
      <c r="G39" s="27">
        <f t="shared" si="4"/>
        <v>0</v>
      </c>
      <c r="H39" s="27">
        <f t="shared" si="5"/>
        <v>0</v>
      </c>
      <c r="I39" s="28">
        <v>30</v>
      </c>
      <c r="J39" s="29">
        <v>28.76</v>
      </c>
      <c r="K39" s="102">
        <f t="shared" si="2"/>
        <v>0</v>
      </c>
      <c r="L39" s="98" t="s">
        <v>42</v>
      </c>
    </row>
    <row r="40" spans="1:12" ht="14.1" customHeight="1" thickBot="1" x14ac:dyDescent="0.3">
      <c r="A40" s="33">
        <v>32</v>
      </c>
      <c r="B40" s="25" t="s">
        <v>162</v>
      </c>
      <c r="C40" s="89" t="s">
        <v>94</v>
      </c>
      <c r="D40" s="26">
        <v>383</v>
      </c>
      <c r="E40" s="28">
        <f>SUM(D40*104)</f>
        <v>39832</v>
      </c>
      <c r="F40" s="92">
        <v>3</v>
      </c>
      <c r="G40" s="27">
        <f t="shared" si="4"/>
        <v>1149</v>
      </c>
      <c r="H40" s="27">
        <f t="shared" si="5"/>
        <v>119496</v>
      </c>
      <c r="I40" s="28">
        <v>30</v>
      </c>
      <c r="J40" s="29">
        <v>27.59</v>
      </c>
      <c r="K40" s="102">
        <f t="shared" si="2"/>
        <v>82.77</v>
      </c>
      <c r="L40" s="98" t="s">
        <v>42</v>
      </c>
    </row>
    <row r="41" spans="1:12" ht="14.1" customHeight="1" thickBot="1" x14ac:dyDescent="0.3">
      <c r="A41" s="24">
        <v>33</v>
      </c>
      <c r="B41" s="25" t="s">
        <v>20</v>
      </c>
      <c r="C41" s="89" t="s">
        <v>95</v>
      </c>
      <c r="D41" s="26">
        <v>665</v>
      </c>
      <c r="E41" s="28">
        <f>D41*10</f>
        <v>6650</v>
      </c>
      <c r="F41" s="92">
        <v>1</v>
      </c>
      <c r="G41" s="27">
        <f t="shared" si="4"/>
        <v>665</v>
      </c>
      <c r="H41" s="27">
        <f t="shared" si="5"/>
        <v>6650</v>
      </c>
      <c r="I41" s="28">
        <v>15</v>
      </c>
      <c r="J41" s="29">
        <v>12.12</v>
      </c>
      <c r="K41" s="102">
        <f t="shared" si="2"/>
        <v>12.12</v>
      </c>
      <c r="L41" s="98" t="s">
        <v>42</v>
      </c>
    </row>
    <row r="42" spans="1:12" ht="14.1" customHeight="1" thickBot="1" x14ac:dyDescent="0.3">
      <c r="A42" s="24">
        <v>34</v>
      </c>
      <c r="B42" s="25" t="s">
        <v>13</v>
      </c>
      <c r="C42" s="89" t="s">
        <v>96</v>
      </c>
      <c r="D42" s="26">
        <v>257</v>
      </c>
      <c r="E42" s="28">
        <v>1542</v>
      </c>
      <c r="F42" s="92">
        <v>1</v>
      </c>
      <c r="G42" s="27">
        <f t="shared" si="4"/>
        <v>257</v>
      </c>
      <c r="H42" s="27">
        <f t="shared" si="5"/>
        <v>1542</v>
      </c>
      <c r="I42" s="31">
        <v>7</v>
      </c>
      <c r="J42" s="29">
        <v>8.6300000000000008</v>
      </c>
      <c r="K42" s="102">
        <f t="shared" si="2"/>
        <v>8.6300000000000008</v>
      </c>
      <c r="L42" s="98" t="s">
        <v>42</v>
      </c>
    </row>
    <row r="43" spans="1:12" ht="14.1" customHeight="1" thickBot="1" x14ac:dyDescent="0.3">
      <c r="A43" s="24">
        <v>35</v>
      </c>
      <c r="B43" s="25" t="s">
        <v>161</v>
      </c>
      <c r="C43" s="89" t="s">
        <v>97</v>
      </c>
      <c r="D43" s="26">
        <v>592</v>
      </c>
      <c r="E43" s="28">
        <f>D43*80</f>
        <v>47360</v>
      </c>
      <c r="F43" s="92">
        <v>1</v>
      </c>
      <c r="G43" s="27">
        <f t="shared" si="4"/>
        <v>592</v>
      </c>
      <c r="H43" s="27">
        <f t="shared" si="5"/>
        <v>47360</v>
      </c>
      <c r="I43" s="28">
        <v>15</v>
      </c>
      <c r="J43" s="29">
        <v>79.98</v>
      </c>
      <c r="K43" s="102">
        <f t="shared" si="2"/>
        <v>79.98</v>
      </c>
      <c r="L43" s="98" t="s">
        <v>42</v>
      </c>
    </row>
    <row r="44" spans="1:12" ht="14.1" customHeight="1" thickBot="1" x14ac:dyDescent="0.25">
      <c r="A44" s="33">
        <v>36</v>
      </c>
      <c r="B44" s="25" t="s">
        <v>14</v>
      </c>
      <c r="C44" s="25"/>
      <c r="D44" s="26">
        <v>658</v>
      </c>
      <c r="E44" s="28">
        <v>0</v>
      </c>
      <c r="F44" s="92">
        <v>1</v>
      </c>
      <c r="G44" s="27">
        <f t="shared" si="4"/>
        <v>658</v>
      </c>
      <c r="H44" s="27">
        <f t="shared" si="5"/>
        <v>0</v>
      </c>
      <c r="I44" s="31">
        <v>4</v>
      </c>
      <c r="J44" s="29">
        <v>9.2100000000000009</v>
      </c>
      <c r="K44" s="102">
        <f t="shared" si="2"/>
        <v>9.2100000000000009</v>
      </c>
      <c r="L44" s="98" t="s">
        <v>147</v>
      </c>
    </row>
    <row r="45" spans="1:12" ht="14.1" customHeight="1" thickBot="1" x14ac:dyDescent="0.3">
      <c r="A45" s="24">
        <v>37</v>
      </c>
      <c r="B45" s="25" t="s">
        <v>15</v>
      </c>
      <c r="C45" s="89" t="s">
        <v>98</v>
      </c>
      <c r="D45" s="26">
        <v>2268</v>
      </c>
      <c r="E45" s="28">
        <v>0</v>
      </c>
      <c r="F45" s="92">
        <v>1</v>
      </c>
      <c r="G45" s="27">
        <f t="shared" si="4"/>
        <v>2268</v>
      </c>
      <c r="H45" s="27">
        <f t="shared" si="5"/>
        <v>0</v>
      </c>
      <c r="I45" s="31">
        <v>5</v>
      </c>
      <c r="J45" s="29">
        <v>18.45</v>
      </c>
      <c r="K45" s="102">
        <f t="shared" ref="K45:K67" si="6">SUM(F45*J45)</f>
        <v>18.45</v>
      </c>
      <c r="L45" s="98" t="s">
        <v>42</v>
      </c>
    </row>
    <row r="46" spans="1:12" ht="14.1" customHeight="1" thickBot="1" x14ac:dyDescent="0.3">
      <c r="A46" s="24">
        <v>38</v>
      </c>
      <c r="B46" s="25" t="s">
        <v>149</v>
      </c>
      <c r="C46" s="89" t="s">
        <v>99</v>
      </c>
      <c r="D46" s="26">
        <v>320</v>
      </c>
      <c r="E46" s="28">
        <f>D46*246</f>
        <v>78720</v>
      </c>
      <c r="F46" s="92">
        <v>1</v>
      </c>
      <c r="G46" s="27">
        <f t="shared" si="4"/>
        <v>320</v>
      </c>
      <c r="H46" s="27">
        <f t="shared" si="5"/>
        <v>78720</v>
      </c>
      <c r="I46" s="28">
        <v>25</v>
      </c>
      <c r="J46" s="29">
        <v>121</v>
      </c>
      <c r="K46" s="102">
        <f t="shared" si="6"/>
        <v>121</v>
      </c>
      <c r="L46" s="98" t="s">
        <v>42</v>
      </c>
    </row>
    <row r="47" spans="1:12" ht="14.1" customHeight="1" thickBot="1" x14ac:dyDescent="0.3">
      <c r="A47" s="24">
        <v>39</v>
      </c>
      <c r="B47" s="25" t="s">
        <v>150</v>
      </c>
      <c r="C47" s="89" t="s">
        <v>100</v>
      </c>
      <c r="D47" s="26">
        <v>810</v>
      </c>
      <c r="E47" s="28">
        <f>D47*46</f>
        <v>37260</v>
      </c>
      <c r="F47" s="92">
        <v>1</v>
      </c>
      <c r="G47" s="27">
        <f t="shared" si="4"/>
        <v>810</v>
      </c>
      <c r="H47" s="27">
        <f t="shared" si="5"/>
        <v>37260</v>
      </c>
      <c r="I47" s="28">
        <v>25</v>
      </c>
      <c r="J47" s="29">
        <v>142.75</v>
      </c>
      <c r="K47" s="102">
        <f t="shared" si="6"/>
        <v>142.75</v>
      </c>
      <c r="L47" s="98" t="s">
        <v>42</v>
      </c>
    </row>
    <row r="48" spans="1:12" ht="14.1" customHeight="1" thickBot="1" x14ac:dyDescent="0.3">
      <c r="A48" s="33">
        <v>40</v>
      </c>
      <c r="B48" s="25" t="s">
        <v>151</v>
      </c>
      <c r="C48" s="89" t="s">
        <v>101</v>
      </c>
      <c r="D48" s="26">
        <v>324</v>
      </c>
      <c r="E48" s="28">
        <f>D48*52</f>
        <v>16848</v>
      </c>
      <c r="F48" s="92">
        <v>1</v>
      </c>
      <c r="G48" s="27">
        <f>SUM(F48*D48)</f>
        <v>324</v>
      </c>
      <c r="H48" s="27">
        <f t="shared" si="5"/>
        <v>16848</v>
      </c>
      <c r="I48" s="27">
        <v>25</v>
      </c>
      <c r="J48" s="29">
        <v>89.25</v>
      </c>
      <c r="K48" s="102">
        <f t="shared" si="6"/>
        <v>89.25</v>
      </c>
      <c r="L48" s="98" t="s">
        <v>42</v>
      </c>
    </row>
    <row r="49" spans="1:12" ht="14.1" customHeight="1" thickBot="1" x14ac:dyDescent="0.3">
      <c r="A49" s="24">
        <v>41</v>
      </c>
      <c r="B49" s="25" t="s">
        <v>124</v>
      </c>
      <c r="C49" s="89" t="s">
        <v>102</v>
      </c>
      <c r="D49" s="26">
        <v>510</v>
      </c>
      <c r="E49" s="28">
        <v>3570</v>
      </c>
      <c r="F49" s="92">
        <v>0</v>
      </c>
      <c r="G49" s="27">
        <f>SUM(F49*D49)</f>
        <v>0</v>
      </c>
      <c r="H49" s="27">
        <f t="shared" si="5"/>
        <v>0</v>
      </c>
      <c r="I49" s="27">
        <v>25</v>
      </c>
      <c r="J49" s="29">
        <v>113.56</v>
      </c>
      <c r="K49" s="102">
        <f t="shared" si="6"/>
        <v>0</v>
      </c>
      <c r="L49" s="98" t="s">
        <v>42</v>
      </c>
    </row>
    <row r="50" spans="1:12" ht="14.1" customHeight="1" thickBot="1" x14ac:dyDescent="0.3">
      <c r="A50" s="24">
        <v>42</v>
      </c>
      <c r="B50" s="25" t="s">
        <v>152</v>
      </c>
      <c r="C50" s="89" t="s">
        <v>103</v>
      </c>
      <c r="D50" s="26">
        <v>324</v>
      </c>
      <c r="E50" s="28">
        <v>13932</v>
      </c>
      <c r="F50" s="92">
        <v>1</v>
      </c>
      <c r="G50" s="27">
        <f>SUM(F50*D50)</f>
        <v>324</v>
      </c>
      <c r="H50" s="27">
        <f t="shared" si="5"/>
        <v>13932</v>
      </c>
      <c r="I50" s="27">
        <v>25</v>
      </c>
      <c r="J50" s="29">
        <v>87.01</v>
      </c>
      <c r="K50" s="102">
        <f t="shared" si="6"/>
        <v>87.01</v>
      </c>
      <c r="L50" s="98" t="s">
        <v>42</v>
      </c>
    </row>
    <row r="51" spans="1:12" ht="14.1" customHeight="1" thickBot="1" x14ac:dyDescent="0.3">
      <c r="A51" s="24">
        <v>43</v>
      </c>
      <c r="B51" s="25" t="s">
        <v>153</v>
      </c>
      <c r="C51" s="89" t="s">
        <v>104</v>
      </c>
      <c r="D51" s="26">
        <v>1814</v>
      </c>
      <c r="E51" s="28">
        <v>30838</v>
      </c>
      <c r="F51" s="92">
        <v>1</v>
      </c>
      <c r="G51" s="27">
        <f>SUM(F51*D51)</f>
        <v>1814</v>
      </c>
      <c r="H51" s="27">
        <f t="shared" si="5"/>
        <v>30838</v>
      </c>
      <c r="I51" s="27">
        <v>25</v>
      </c>
      <c r="J51" s="29">
        <v>56.88</v>
      </c>
      <c r="K51" s="102">
        <f t="shared" si="6"/>
        <v>56.88</v>
      </c>
      <c r="L51" s="98" t="s">
        <v>42</v>
      </c>
    </row>
    <row r="52" spans="1:12" ht="14.1" customHeight="1" thickBot="1" x14ac:dyDescent="0.3">
      <c r="A52" s="33">
        <v>44</v>
      </c>
      <c r="B52" s="25" t="s">
        <v>125</v>
      </c>
      <c r="C52" s="89" t="s">
        <v>105</v>
      </c>
      <c r="D52" s="26">
        <v>1704</v>
      </c>
      <c r="E52" s="28">
        <v>8520</v>
      </c>
      <c r="F52" s="92">
        <v>1</v>
      </c>
      <c r="G52" s="27">
        <f>SUM(F52*D52)</f>
        <v>1704</v>
      </c>
      <c r="H52" s="27">
        <f t="shared" si="5"/>
        <v>8520</v>
      </c>
      <c r="I52" s="27">
        <v>25</v>
      </c>
      <c r="J52" s="29">
        <v>95.23</v>
      </c>
      <c r="K52" s="102">
        <f t="shared" si="6"/>
        <v>95.23</v>
      </c>
      <c r="L52" s="98" t="s">
        <v>42</v>
      </c>
    </row>
    <row r="53" spans="1:12" ht="14.1" customHeight="1" thickBot="1" x14ac:dyDescent="0.3">
      <c r="A53" s="24">
        <v>45</v>
      </c>
      <c r="B53" s="25" t="s">
        <v>154</v>
      </c>
      <c r="C53" s="89" t="s">
        <v>106</v>
      </c>
      <c r="D53" s="26">
        <v>432</v>
      </c>
      <c r="E53" s="28">
        <f>D53*72</f>
        <v>31104</v>
      </c>
      <c r="F53" s="92">
        <v>1</v>
      </c>
      <c r="G53" s="27">
        <f t="shared" si="4"/>
        <v>432</v>
      </c>
      <c r="H53" s="27">
        <f t="shared" si="5"/>
        <v>31104</v>
      </c>
      <c r="I53" s="27">
        <v>25</v>
      </c>
      <c r="J53" s="29">
        <v>85.35</v>
      </c>
      <c r="K53" s="102">
        <f t="shared" si="6"/>
        <v>85.35</v>
      </c>
      <c r="L53" s="98" t="s">
        <v>42</v>
      </c>
    </row>
    <row r="54" spans="1:12" ht="14.1" customHeight="1" thickBot="1" x14ac:dyDescent="0.3">
      <c r="A54" s="24">
        <v>46</v>
      </c>
      <c r="B54" s="25" t="s">
        <v>63</v>
      </c>
      <c r="C54" s="89" t="s">
        <v>107</v>
      </c>
      <c r="D54" s="26">
        <v>40</v>
      </c>
      <c r="E54" s="28">
        <v>3880</v>
      </c>
      <c r="F54" s="92">
        <v>1</v>
      </c>
      <c r="G54" s="27">
        <f t="shared" si="4"/>
        <v>40</v>
      </c>
      <c r="H54" s="27">
        <f t="shared" si="5"/>
        <v>3880</v>
      </c>
      <c r="I54" s="27">
        <v>25</v>
      </c>
      <c r="J54" s="29">
        <v>23.47</v>
      </c>
      <c r="K54" s="102">
        <f t="shared" si="6"/>
        <v>23.47</v>
      </c>
      <c r="L54" s="98" t="s">
        <v>42</v>
      </c>
    </row>
    <row r="55" spans="1:12" ht="14.1" customHeight="1" thickBot="1" x14ac:dyDescent="0.3">
      <c r="A55" s="24">
        <v>47</v>
      </c>
      <c r="B55" s="25" t="s">
        <v>21</v>
      </c>
      <c r="C55" s="89" t="s">
        <v>108</v>
      </c>
      <c r="D55" s="26">
        <v>48</v>
      </c>
      <c r="E55" s="28">
        <f>D55*97</f>
        <v>4656</v>
      </c>
      <c r="F55" s="92">
        <v>2</v>
      </c>
      <c r="G55" s="27">
        <f t="shared" si="4"/>
        <v>96</v>
      </c>
      <c r="H55" s="27">
        <f t="shared" si="5"/>
        <v>9312</v>
      </c>
      <c r="I55" s="27">
        <v>20</v>
      </c>
      <c r="J55" s="29">
        <v>24.13</v>
      </c>
      <c r="K55" s="102">
        <f t="shared" si="6"/>
        <v>48.26</v>
      </c>
      <c r="L55" s="98" t="s">
        <v>42</v>
      </c>
    </row>
    <row r="56" spans="1:12" ht="14.1" customHeight="1" thickBot="1" x14ac:dyDescent="0.3">
      <c r="A56" s="33">
        <v>48</v>
      </c>
      <c r="B56" s="25" t="s">
        <v>126</v>
      </c>
      <c r="C56" s="89" t="s">
        <v>109</v>
      </c>
      <c r="D56" s="26">
        <v>146</v>
      </c>
      <c r="E56" s="28">
        <v>3212</v>
      </c>
      <c r="F56" s="92">
        <v>1</v>
      </c>
      <c r="G56" s="27">
        <f t="shared" si="4"/>
        <v>146</v>
      </c>
      <c r="H56" s="27">
        <f t="shared" si="5"/>
        <v>3212</v>
      </c>
      <c r="I56" s="27">
        <v>25</v>
      </c>
      <c r="J56" s="29">
        <v>150.55000000000001</v>
      </c>
      <c r="K56" s="102">
        <f t="shared" si="6"/>
        <v>150.55000000000001</v>
      </c>
      <c r="L56" s="98" t="s">
        <v>42</v>
      </c>
    </row>
    <row r="57" spans="1:12" ht="14.1" customHeight="1" thickBot="1" x14ac:dyDescent="0.3">
      <c r="A57" s="24">
        <v>49</v>
      </c>
      <c r="B57" s="25" t="s">
        <v>155</v>
      </c>
      <c r="C57" s="89" t="s">
        <v>110</v>
      </c>
      <c r="D57" s="26">
        <v>224</v>
      </c>
      <c r="E57" s="28">
        <f>D57*147</f>
        <v>32928</v>
      </c>
      <c r="F57" s="92">
        <v>2</v>
      </c>
      <c r="G57" s="27">
        <f t="shared" si="4"/>
        <v>448</v>
      </c>
      <c r="H57" s="27">
        <f t="shared" si="5"/>
        <v>65856</v>
      </c>
      <c r="I57" s="27">
        <v>20</v>
      </c>
      <c r="J57" s="29">
        <v>44.32</v>
      </c>
      <c r="K57" s="102">
        <f t="shared" si="6"/>
        <v>88.64</v>
      </c>
      <c r="L57" s="98" t="s">
        <v>42</v>
      </c>
    </row>
    <row r="58" spans="1:12" ht="14.1" customHeight="1" thickBot="1" x14ac:dyDescent="0.3">
      <c r="A58" s="24">
        <v>50</v>
      </c>
      <c r="B58" s="25" t="s">
        <v>156</v>
      </c>
      <c r="C58" s="89" t="s">
        <v>111</v>
      </c>
      <c r="D58" s="26">
        <v>160</v>
      </c>
      <c r="E58" s="28">
        <v>12320</v>
      </c>
      <c r="F58" s="92">
        <v>0</v>
      </c>
      <c r="G58" s="27">
        <f t="shared" si="4"/>
        <v>0</v>
      </c>
      <c r="H58" s="27">
        <f t="shared" si="5"/>
        <v>0</v>
      </c>
      <c r="I58" s="27">
        <v>20</v>
      </c>
      <c r="J58" s="29">
        <v>64.31</v>
      </c>
      <c r="K58" s="102">
        <f t="shared" si="6"/>
        <v>0</v>
      </c>
      <c r="L58" s="98" t="s">
        <v>42</v>
      </c>
    </row>
    <row r="59" spans="1:12" ht="14.1" customHeight="1" thickBot="1" x14ac:dyDescent="0.3">
      <c r="A59" s="24">
        <v>51</v>
      </c>
      <c r="B59" s="25" t="s">
        <v>127</v>
      </c>
      <c r="C59" s="89" t="s">
        <v>112</v>
      </c>
      <c r="D59" s="26">
        <v>264</v>
      </c>
      <c r="E59" s="28">
        <v>28248</v>
      </c>
      <c r="F59" s="92">
        <v>0</v>
      </c>
      <c r="G59" s="27">
        <f t="shared" si="4"/>
        <v>0</v>
      </c>
      <c r="H59" s="27">
        <f t="shared" si="5"/>
        <v>0</v>
      </c>
      <c r="I59" s="27">
        <v>20</v>
      </c>
      <c r="J59" s="29">
        <v>171.55</v>
      </c>
      <c r="K59" s="102">
        <f t="shared" si="6"/>
        <v>0</v>
      </c>
      <c r="L59" s="98" t="s">
        <v>42</v>
      </c>
    </row>
    <row r="60" spans="1:12" ht="14.1" customHeight="1" thickBot="1" x14ac:dyDescent="0.3">
      <c r="A60" s="33">
        <v>52</v>
      </c>
      <c r="B60" s="25" t="s">
        <v>128</v>
      </c>
      <c r="C60" s="89" t="s">
        <v>113</v>
      </c>
      <c r="D60" s="26">
        <v>552</v>
      </c>
      <c r="E60" s="28">
        <v>60720</v>
      </c>
      <c r="F60" s="92">
        <v>1</v>
      </c>
      <c r="G60" s="27">
        <f t="shared" si="4"/>
        <v>552</v>
      </c>
      <c r="H60" s="27">
        <f t="shared" si="5"/>
        <v>60720</v>
      </c>
      <c r="I60" s="27">
        <v>15</v>
      </c>
      <c r="J60" s="29">
        <v>115.61</v>
      </c>
      <c r="K60" s="102">
        <f t="shared" si="6"/>
        <v>115.61</v>
      </c>
      <c r="L60" s="98" t="s">
        <v>42</v>
      </c>
    </row>
    <row r="61" spans="1:12" ht="14.1" customHeight="1" thickBot="1" x14ac:dyDescent="0.3">
      <c r="A61" s="24">
        <v>53</v>
      </c>
      <c r="B61" s="25" t="s">
        <v>64</v>
      </c>
      <c r="C61" s="89" t="s">
        <v>114</v>
      </c>
      <c r="D61" s="26">
        <v>92</v>
      </c>
      <c r="E61" s="28">
        <v>10120</v>
      </c>
      <c r="F61" s="92">
        <v>1</v>
      </c>
      <c r="G61" s="27">
        <f t="shared" si="4"/>
        <v>92</v>
      </c>
      <c r="H61" s="27">
        <f t="shared" si="5"/>
        <v>10120</v>
      </c>
      <c r="I61" s="27">
        <v>15</v>
      </c>
      <c r="J61" s="29">
        <v>19.399999999999999</v>
      </c>
      <c r="K61" s="102">
        <f t="shared" si="6"/>
        <v>19.399999999999999</v>
      </c>
      <c r="L61" s="98" t="s">
        <v>42</v>
      </c>
    </row>
    <row r="62" spans="1:12" ht="14.1" customHeight="1" thickBot="1" x14ac:dyDescent="0.3">
      <c r="A62" s="24">
        <v>54</v>
      </c>
      <c r="B62" s="25" t="s">
        <v>22</v>
      </c>
      <c r="C62" s="89" t="s">
        <v>115</v>
      </c>
      <c r="D62" s="26">
        <v>98</v>
      </c>
      <c r="E62" s="28">
        <f>D62*140</f>
        <v>13720</v>
      </c>
      <c r="F62" s="92">
        <v>1</v>
      </c>
      <c r="G62" s="27">
        <f t="shared" si="4"/>
        <v>98</v>
      </c>
      <c r="H62" s="27">
        <f t="shared" si="5"/>
        <v>13720</v>
      </c>
      <c r="I62" s="28">
        <v>15</v>
      </c>
      <c r="J62" s="29">
        <v>25.4</v>
      </c>
      <c r="K62" s="102">
        <f t="shared" si="6"/>
        <v>25.4</v>
      </c>
      <c r="L62" s="98" t="s">
        <v>42</v>
      </c>
    </row>
    <row r="63" spans="1:12" ht="14.1" customHeight="1" thickBot="1" x14ac:dyDescent="0.25">
      <c r="A63" s="24">
        <v>55</v>
      </c>
      <c r="B63" s="25" t="s">
        <v>43</v>
      </c>
      <c r="C63" s="25"/>
      <c r="D63" s="26">
        <v>178</v>
      </c>
      <c r="E63" s="28">
        <f>D63*50</f>
        <v>8900</v>
      </c>
      <c r="F63" s="92">
        <v>5</v>
      </c>
      <c r="G63" s="27">
        <f t="shared" si="4"/>
        <v>890</v>
      </c>
      <c r="H63" s="27">
        <f t="shared" si="5"/>
        <v>44500</v>
      </c>
      <c r="I63" s="137">
        <v>10</v>
      </c>
      <c r="J63" s="29">
        <v>20</v>
      </c>
      <c r="K63" s="102">
        <f t="shared" si="6"/>
        <v>100</v>
      </c>
      <c r="L63" s="98" t="s">
        <v>44</v>
      </c>
    </row>
    <row r="64" spans="1:12" ht="14.1" customHeight="1" thickBot="1" x14ac:dyDescent="0.3">
      <c r="A64" s="24">
        <v>56</v>
      </c>
      <c r="B64" s="34" t="s">
        <v>129</v>
      </c>
      <c r="C64" s="89" t="s">
        <v>116</v>
      </c>
      <c r="D64" s="35">
        <v>828</v>
      </c>
      <c r="E64" s="36">
        <v>37260</v>
      </c>
      <c r="F64" s="93">
        <v>1</v>
      </c>
      <c r="G64" s="27">
        <f t="shared" si="4"/>
        <v>828</v>
      </c>
      <c r="H64" s="27">
        <f t="shared" si="5"/>
        <v>37260</v>
      </c>
      <c r="I64" s="36">
        <v>20</v>
      </c>
      <c r="J64" s="37">
        <v>153.96</v>
      </c>
      <c r="K64" s="102">
        <f t="shared" si="6"/>
        <v>153.96</v>
      </c>
      <c r="L64" s="99" t="s">
        <v>42</v>
      </c>
    </row>
    <row r="65" spans="1:12" ht="14.1" customHeight="1" thickBot="1" x14ac:dyDescent="0.3">
      <c r="A65" s="24">
        <v>57</v>
      </c>
      <c r="B65" s="34" t="s">
        <v>157</v>
      </c>
      <c r="C65" s="89" t="s">
        <v>145</v>
      </c>
      <c r="D65" s="35">
        <v>486</v>
      </c>
      <c r="E65" s="36">
        <v>21870</v>
      </c>
      <c r="F65" s="93">
        <v>2</v>
      </c>
      <c r="G65" s="27">
        <f t="shared" si="4"/>
        <v>972</v>
      </c>
      <c r="H65" s="27">
        <f t="shared" si="5"/>
        <v>43740</v>
      </c>
      <c r="I65" s="36">
        <v>25</v>
      </c>
      <c r="J65" s="37">
        <v>78.78</v>
      </c>
      <c r="K65" s="102">
        <f t="shared" si="6"/>
        <v>157.56</v>
      </c>
      <c r="L65" s="99" t="s">
        <v>42</v>
      </c>
    </row>
    <row r="66" spans="1:12" ht="14.1" customHeight="1" thickBot="1" x14ac:dyDescent="0.3">
      <c r="A66" s="33">
        <v>58</v>
      </c>
      <c r="B66" s="34" t="s">
        <v>130</v>
      </c>
      <c r="C66" s="89" t="s">
        <v>121</v>
      </c>
      <c r="D66" s="35">
        <v>132</v>
      </c>
      <c r="E66" s="36">
        <v>30360</v>
      </c>
      <c r="F66" s="93">
        <v>0</v>
      </c>
      <c r="G66" s="27">
        <f t="shared" si="4"/>
        <v>0</v>
      </c>
      <c r="H66" s="27">
        <f t="shared" si="5"/>
        <v>0</v>
      </c>
      <c r="I66" s="36">
        <v>30</v>
      </c>
      <c r="J66" s="37">
        <v>283.45999999999998</v>
      </c>
      <c r="K66" s="102">
        <f t="shared" si="6"/>
        <v>0</v>
      </c>
      <c r="L66" s="99" t="s">
        <v>42</v>
      </c>
    </row>
    <row r="67" spans="1:12" ht="14.1" customHeight="1" thickBot="1" x14ac:dyDescent="0.3">
      <c r="A67" s="24">
        <v>59</v>
      </c>
      <c r="B67" s="34" t="s">
        <v>131</v>
      </c>
      <c r="C67" s="89" t="s">
        <v>122</v>
      </c>
      <c r="D67" s="35">
        <v>84</v>
      </c>
      <c r="E67" s="36">
        <v>14280</v>
      </c>
      <c r="F67" s="93">
        <v>0</v>
      </c>
      <c r="G67" s="27">
        <f t="shared" si="4"/>
        <v>0</v>
      </c>
      <c r="H67" s="27">
        <f t="shared" si="5"/>
        <v>0</v>
      </c>
      <c r="I67" s="36">
        <v>30</v>
      </c>
      <c r="J67" s="37">
        <v>238.46</v>
      </c>
      <c r="K67" s="102">
        <f t="shared" si="6"/>
        <v>0</v>
      </c>
      <c r="L67" s="99" t="s">
        <v>42</v>
      </c>
    </row>
    <row r="68" spans="1:12" ht="14.1" customHeight="1" thickBot="1" x14ac:dyDescent="0.25">
      <c r="A68" s="24">
        <v>60</v>
      </c>
      <c r="B68" s="34" t="s">
        <v>40</v>
      </c>
      <c r="C68" s="25"/>
      <c r="D68" s="35"/>
      <c r="E68" s="36"/>
      <c r="F68" s="93">
        <v>4</v>
      </c>
      <c r="G68" s="27">
        <f>SUM(F68*D68)</f>
        <v>0</v>
      </c>
      <c r="H68" s="27">
        <f>SUM(F68*E68)</f>
        <v>0</v>
      </c>
      <c r="I68" s="120" t="s">
        <v>53</v>
      </c>
      <c r="J68" s="37">
        <v>19.989999999999998</v>
      </c>
      <c r="K68" s="102">
        <f>SUM(F68*J68)</f>
        <v>79.959999999999994</v>
      </c>
      <c r="L68" s="99" t="s">
        <v>16</v>
      </c>
    </row>
    <row r="69" spans="1:12" ht="14.1" customHeight="1" thickBot="1" x14ac:dyDescent="0.25">
      <c r="A69" s="24">
        <v>61</v>
      </c>
      <c r="B69" s="34" t="s">
        <v>39</v>
      </c>
      <c r="C69" s="25"/>
      <c r="D69" s="35"/>
      <c r="E69" s="36"/>
      <c r="F69" s="93">
        <v>3</v>
      </c>
      <c r="G69" s="27">
        <f>SUM(F69*D69)</f>
        <v>0</v>
      </c>
      <c r="H69" s="27">
        <f>SUM(F69*E69)</f>
        <v>0</v>
      </c>
      <c r="I69" s="120" t="s">
        <v>53</v>
      </c>
      <c r="J69" s="37">
        <v>11.99</v>
      </c>
      <c r="K69" s="102">
        <f>SUM(F69*J69)</f>
        <v>35.97</v>
      </c>
      <c r="L69" s="99" t="s">
        <v>16</v>
      </c>
    </row>
    <row r="70" spans="1:12" ht="14.1" customHeight="1" thickTop="1" x14ac:dyDescent="0.2">
      <c r="A70" s="43"/>
      <c r="B70" s="44" t="s">
        <v>17</v>
      </c>
      <c r="C70" s="44"/>
      <c r="D70" s="45"/>
      <c r="E70" s="45"/>
      <c r="F70" s="94"/>
      <c r="G70" s="45"/>
      <c r="H70" s="46">
        <f>SUM(H10:H69)</f>
        <v>2194236</v>
      </c>
      <c r="I70" s="45"/>
      <c r="J70" s="47"/>
      <c r="K70" s="83">
        <f>SUM(K10:K69)</f>
        <v>3996.43</v>
      </c>
      <c r="L70" s="48"/>
    </row>
    <row r="71" spans="1:12" ht="14.1" customHeight="1" x14ac:dyDescent="0.2">
      <c r="A71" s="49"/>
      <c r="D71" s="3"/>
      <c r="E71" s="3"/>
      <c r="F71" s="91"/>
      <c r="G71" s="3"/>
      <c r="H71" s="3"/>
      <c r="I71" s="3"/>
      <c r="J71" s="10"/>
      <c r="K71" s="79"/>
      <c r="L71" s="5"/>
    </row>
    <row r="72" spans="1:12" ht="14.1" customHeight="1" thickBot="1" x14ac:dyDescent="0.25">
      <c r="A72" s="49"/>
      <c r="B72" s="1" t="s">
        <v>33</v>
      </c>
      <c r="D72" s="2"/>
      <c r="E72" s="3"/>
      <c r="F72" s="91"/>
      <c r="G72" s="4"/>
      <c r="H72" s="4"/>
      <c r="I72" s="3"/>
      <c r="J72" s="9"/>
      <c r="K72" s="79"/>
      <c r="L72" s="5"/>
    </row>
    <row r="73" spans="1:12" ht="14.1" customHeight="1" thickTop="1" thickBot="1" x14ac:dyDescent="0.25">
      <c r="A73" s="12" t="s">
        <v>6</v>
      </c>
      <c r="B73" s="13" t="s">
        <v>0</v>
      </c>
      <c r="C73" s="13"/>
      <c r="D73" s="67" t="s">
        <v>3</v>
      </c>
      <c r="E73" s="65" t="s">
        <v>2</v>
      </c>
      <c r="F73" s="69" t="s">
        <v>1</v>
      </c>
      <c r="G73" s="69" t="s">
        <v>7</v>
      </c>
      <c r="H73" s="14" t="s">
        <v>30</v>
      </c>
      <c r="I73" s="65" t="s">
        <v>8</v>
      </c>
      <c r="J73" s="15" t="s">
        <v>4</v>
      </c>
      <c r="K73" s="80" t="s">
        <v>5</v>
      </c>
      <c r="L73" s="16" t="s">
        <v>45</v>
      </c>
    </row>
    <row r="74" spans="1:12" ht="14.1" customHeight="1" thickBot="1" x14ac:dyDescent="0.3">
      <c r="A74" s="24">
        <v>2</v>
      </c>
      <c r="B74" s="34" t="s">
        <v>132</v>
      </c>
      <c r="C74" t="s">
        <v>140</v>
      </c>
      <c r="D74" s="35">
        <v>60</v>
      </c>
      <c r="E74" s="28">
        <v>12600</v>
      </c>
      <c r="F74" s="92">
        <v>24</v>
      </c>
      <c r="G74" s="27">
        <f t="shared" ref="G74:G81" si="7">SUM(F74*D74)</f>
        <v>1440</v>
      </c>
      <c r="H74" s="27">
        <f t="shared" ref="H74:H81" si="8">SUM(F74*E74)</f>
        <v>302400</v>
      </c>
      <c r="I74" s="28">
        <v>30</v>
      </c>
      <c r="J74" s="29">
        <v>179.96</v>
      </c>
      <c r="K74" s="82">
        <f t="shared" ref="K74:K81" si="9">SUM(F74*J74)</f>
        <v>4319.04</v>
      </c>
      <c r="L74" s="30" t="s">
        <v>42</v>
      </c>
    </row>
    <row r="75" spans="1:12" ht="14.1" customHeight="1" thickBot="1" x14ac:dyDescent="0.3">
      <c r="A75" s="17">
        <v>3</v>
      </c>
      <c r="B75" s="18" t="s">
        <v>133</v>
      </c>
      <c r="C75" s="87" t="s">
        <v>141</v>
      </c>
      <c r="D75" s="19">
        <v>66</v>
      </c>
      <c r="E75" s="21">
        <v>19140</v>
      </c>
      <c r="F75" s="95">
        <v>20</v>
      </c>
      <c r="G75" s="20">
        <f t="shared" si="7"/>
        <v>1320</v>
      </c>
      <c r="H75" s="20">
        <f t="shared" si="8"/>
        <v>382800</v>
      </c>
      <c r="I75" s="21">
        <v>30</v>
      </c>
      <c r="J75" s="22">
        <v>179.96</v>
      </c>
      <c r="K75" s="81">
        <f t="shared" si="9"/>
        <v>3599.2000000000003</v>
      </c>
      <c r="L75" s="23" t="s">
        <v>42</v>
      </c>
    </row>
    <row r="76" spans="1:12" ht="14.1" customHeight="1" thickBot="1" x14ac:dyDescent="0.3">
      <c r="A76" s="24">
        <v>4</v>
      </c>
      <c r="B76" s="85" t="s">
        <v>134</v>
      </c>
      <c r="C76" t="s">
        <v>142</v>
      </c>
      <c r="D76" s="86">
        <v>60</v>
      </c>
      <c r="E76" s="28">
        <v>14400</v>
      </c>
      <c r="F76" s="92">
        <v>23</v>
      </c>
      <c r="G76" s="27">
        <f t="shared" si="7"/>
        <v>1380</v>
      </c>
      <c r="H76" s="27">
        <f t="shared" si="8"/>
        <v>331200</v>
      </c>
      <c r="I76" s="27">
        <v>30</v>
      </c>
      <c r="J76" s="29">
        <v>143.96</v>
      </c>
      <c r="K76" s="82">
        <f t="shared" si="9"/>
        <v>3311.0800000000004</v>
      </c>
      <c r="L76" s="30" t="s">
        <v>42</v>
      </c>
    </row>
    <row r="77" spans="1:12" ht="14.1" customHeight="1" thickBot="1" x14ac:dyDescent="0.3">
      <c r="A77" s="17">
        <v>5</v>
      </c>
      <c r="B77" s="18" t="s">
        <v>135</v>
      </c>
      <c r="C77" s="88" t="s">
        <v>143</v>
      </c>
      <c r="D77" s="19">
        <v>54</v>
      </c>
      <c r="E77" s="21">
        <v>12420</v>
      </c>
      <c r="F77" s="95">
        <v>20</v>
      </c>
      <c r="G77" s="20">
        <f t="shared" si="7"/>
        <v>1080</v>
      </c>
      <c r="H77" s="20">
        <f t="shared" si="8"/>
        <v>248400</v>
      </c>
      <c r="I77" s="20">
        <v>30</v>
      </c>
      <c r="J77" s="22">
        <v>143.96</v>
      </c>
      <c r="K77" s="81">
        <f t="shared" si="9"/>
        <v>2879.2000000000003</v>
      </c>
      <c r="L77" s="23" t="s">
        <v>42</v>
      </c>
    </row>
    <row r="78" spans="1:12" ht="14.1" customHeight="1" thickBot="1" x14ac:dyDescent="0.3">
      <c r="A78" s="24">
        <v>6</v>
      </c>
      <c r="B78" s="25" t="s">
        <v>136</v>
      </c>
      <c r="C78"/>
      <c r="D78" s="26">
        <v>60</v>
      </c>
      <c r="E78" s="28">
        <v>13800</v>
      </c>
      <c r="F78" s="92">
        <v>23</v>
      </c>
      <c r="G78" s="27">
        <f t="shared" si="7"/>
        <v>1380</v>
      </c>
      <c r="H78" s="27">
        <f t="shared" si="8"/>
        <v>317400</v>
      </c>
      <c r="I78" s="27">
        <v>30</v>
      </c>
      <c r="J78" s="29">
        <v>139.99</v>
      </c>
      <c r="K78" s="82">
        <f t="shared" si="9"/>
        <v>3219.7700000000004</v>
      </c>
      <c r="L78" s="30" t="s">
        <v>16</v>
      </c>
    </row>
    <row r="79" spans="1:12" ht="14.1" customHeight="1" thickBot="1" x14ac:dyDescent="0.25">
      <c r="A79" s="17">
        <v>7</v>
      </c>
      <c r="B79" s="18" t="s">
        <v>137</v>
      </c>
      <c r="C79" s="18"/>
      <c r="D79" s="19">
        <v>60</v>
      </c>
      <c r="E79" s="21">
        <v>15600</v>
      </c>
      <c r="F79" s="95">
        <v>20</v>
      </c>
      <c r="G79" s="20">
        <f t="shared" si="7"/>
        <v>1200</v>
      </c>
      <c r="H79" s="20">
        <f t="shared" si="8"/>
        <v>312000</v>
      </c>
      <c r="I79" s="20">
        <v>30</v>
      </c>
      <c r="J79" s="22">
        <v>119.99</v>
      </c>
      <c r="K79" s="81">
        <f t="shared" si="9"/>
        <v>2399.7999999999997</v>
      </c>
      <c r="L79" s="23" t="s">
        <v>16</v>
      </c>
    </row>
    <row r="80" spans="1:12" ht="14.1" customHeight="1" thickBot="1" x14ac:dyDescent="0.25">
      <c r="A80" s="33">
        <v>8</v>
      </c>
      <c r="B80" s="39" t="s">
        <v>138</v>
      </c>
      <c r="C80" s="34"/>
      <c r="D80" s="35">
        <v>120</v>
      </c>
      <c r="E80" s="36">
        <v>30000</v>
      </c>
      <c r="F80" s="93">
        <v>10</v>
      </c>
      <c r="G80" s="50">
        <f t="shared" si="7"/>
        <v>1200</v>
      </c>
      <c r="H80" s="50">
        <f t="shared" si="8"/>
        <v>300000</v>
      </c>
      <c r="I80" s="50">
        <v>30</v>
      </c>
      <c r="J80" s="42">
        <v>169.99</v>
      </c>
      <c r="K80" s="82">
        <f t="shared" si="9"/>
        <v>1699.9</v>
      </c>
      <c r="L80" s="38" t="s">
        <v>16</v>
      </c>
    </row>
    <row r="81" spans="1:12" ht="14.1" customHeight="1" thickTop="1" thickBot="1" x14ac:dyDescent="0.25">
      <c r="A81" s="51">
        <v>9</v>
      </c>
      <c r="B81" s="52"/>
      <c r="C81" s="52"/>
      <c r="D81" s="53"/>
      <c r="E81" s="54"/>
      <c r="F81" s="96"/>
      <c r="G81" s="55">
        <f t="shared" si="7"/>
        <v>0</v>
      </c>
      <c r="H81" s="55">
        <f t="shared" si="8"/>
        <v>0</v>
      </c>
      <c r="I81" s="55"/>
      <c r="J81" s="56"/>
      <c r="K81" s="81">
        <f t="shared" si="9"/>
        <v>0</v>
      </c>
      <c r="L81" s="57"/>
    </row>
    <row r="82" spans="1:12" ht="14.1" customHeight="1" thickTop="1" x14ac:dyDescent="0.2">
      <c r="A82" s="49"/>
      <c r="B82" s="58" t="s">
        <v>17</v>
      </c>
      <c r="C82" s="58"/>
      <c r="D82" s="3"/>
      <c r="E82" s="3"/>
      <c r="F82" s="91"/>
      <c r="G82" s="3">
        <f>SUM(G74:G81)</f>
        <v>9000</v>
      </c>
      <c r="H82" s="59">
        <f>SUM(H74:H81)</f>
        <v>2194200</v>
      </c>
      <c r="I82" s="3"/>
      <c r="J82" s="10"/>
      <c r="K82" s="84">
        <f>SUM(K74:K81)</f>
        <v>21427.99</v>
      </c>
      <c r="L82" s="5"/>
    </row>
    <row r="83" spans="1:12" ht="14.1" customHeight="1" x14ac:dyDescent="0.2">
      <c r="A83" s="49"/>
      <c r="K83" s="79"/>
      <c r="L83" s="5"/>
    </row>
    <row r="84" spans="1:12" ht="14.1" customHeight="1" x14ac:dyDescent="0.2">
      <c r="A84" s="1" t="s">
        <v>187</v>
      </c>
      <c r="D84" s="2"/>
      <c r="E84" s="3"/>
      <c r="F84" s="91"/>
      <c r="G84" s="4"/>
      <c r="H84" s="4"/>
      <c r="I84" s="3"/>
      <c r="J84" s="9"/>
      <c r="K84" s="79"/>
      <c r="L84" s="5"/>
    </row>
    <row r="85" spans="1:12" ht="14.1" customHeight="1" x14ac:dyDescent="0.2">
      <c r="A85" s="49"/>
      <c r="D85" s="4" t="s">
        <v>188</v>
      </c>
      <c r="E85" s="3"/>
      <c r="F85" s="91"/>
      <c r="G85" s="4"/>
      <c r="H85" s="4"/>
      <c r="I85" s="3"/>
      <c r="J85" s="9"/>
      <c r="K85" s="79"/>
      <c r="L85" s="5"/>
    </row>
    <row r="86" spans="1:12" ht="14.1" customHeight="1" x14ac:dyDescent="0.2">
      <c r="D86" s="4" t="s">
        <v>189</v>
      </c>
      <c r="E86" s="3"/>
      <c r="G86" s="60"/>
    </row>
    <row r="87" spans="1:12" ht="14.1" customHeight="1" x14ac:dyDescent="0.2">
      <c r="D87" s="4"/>
      <c r="E87" s="3"/>
      <c r="G87" s="60"/>
    </row>
    <row r="88" spans="1:12" ht="14.1" customHeight="1" x14ac:dyDescent="0.2">
      <c r="A88" s="61" t="s">
        <v>47</v>
      </c>
      <c r="B88" s="62"/>
      <c r="D88" s="2"/>
      <c r="E88" s="3"/>
      <c r="F88" s="91"/>
      <c r="G88" s="4"/>
      <c r="H88" s="4"/>
      <c r="I88" s="3"/>
    </row>
    <row r="89" spans="1:12" ht="14.1" customHeight="1" x14ac:dyDescent="0.2">
      <c r="A89" s="1" t="s">
        <v>61</v>
      </c>
    </row>
    <row r="91" spans="1:12" ht="14.1" customHeight="1" x14ac:dyDescent="0.2">
      <c r="B91" s="63" t="s">
        <v>25</v>
      </c>
      <c r="C91" s="63"/>
    </row>
    <row r="92" spans="1:12" ht="14.1" customHeight="1" x14ac:dyDescent="0.2">
      <c r="B92" s="1" t="s">
        <v>24</v>
      </c>
    </row>
    <row r="93" spans="1:12" ht="14.1" customHeight="1" x14ac:dyDescent="0.2">
      <c r="B93" s="1" t="s">
        <v>48</v>
      </c>
    </row>
    <row r="94" spans="1:12" ht="14.1" customHeight="1" x14ac:dyDescent="0.2">
      <c r="B94" s="1" t="s">
        <v>23</v>
      </c>
    </row>
    <row r="95" spans="1:12" ht="14.1" customHeight="1" x14ac:dyDescent="0.2">
      <c r="B95" s="1" t="s">
        <v>26</v>
      </c>
    </row>
    <row r="96" spans="1:12" ht="14.1" customHeight="1" x14ac:dyDescent="0.2">
      <c r="B96" s="1" t="s">
        <v>27</v>
      </c>
    </row>
    <row r="97" spans="2:5" ht="14.1" customHeight="1" x14ac:dyDescent="0.2">
      <c r="B97" s="1" t="s">
        <v>56</v>
      </c>
    </row>
    <row r="99" spans="2:5" ht="14.1" customHeight="1" x14ac:dyDescent="0.2">
      <c r="B99" s="63" t="s">
        <v>28</v>
      </c>
      <c r="C99" s="63"/>
    </row>
    <row r="100" spans="2:5" ht="14.1" customHeight="1" x14ac:dyDescent="0.2">
      <c r="B100" s="1" t="s">
        <v>34</v>
      </c>
    </row>
    <row r="101" spans="2:5" ht="14.1" customHeight="1" x14ac:dyDescent="0.2">
      <c r="B101" s="1" t="s">
        <v>49</v>
      </c>
    </row>
    <row r="102" spans="2:5" ht="14.1" customHeight="1" x14ac:dyDescent="0.2">
      <c r="B102" s="1" t="s">
        <v>57</v>
      </c>
    </row>
    <row r="103" spans="2:5" ht="14.1" customHeight="1" x14ac:dyDescent="0.2">
      <c r="B103" s="1" t="s">
        <v>29</v>
      </c>
    </row>
    <row r="104" spans="2:5" ht="14.1" customHeight="1" x14ac:dyDescent="0.2">
      <c r="B104" s="1" t="s">
        <v>50</v>
      </c>
    </row>
    <row r="105" spans="2:5" ht="9" customHeight="1" x14ac:dyDescent="0.2"/>
    <row r="106" spans="2:5" ht="14.1" customHeight="1" x14ac:dyDescent="0.2">
      <c r="B106" s="1" t="s">
        <v>58</v>
      </c>
    </row>
    <row r="107" spans="2:5" ht="14.1" customHeight="1" x14ac:dyDescent="0.2">
      <c r="E107" s="73" t="s">
        <v>41</v>
      </c>
    </row>
  </sheetData>
  <conditionalFormatting sqref="A10:L69">
    <cfRule type="expression" dxfId="2" priority="1">
      <formula>MOD(ROW(),2)=0</formula>
    </cfRule>
  </conditionalFormatting>
  <pageMargins left="0.5" right="0.5" top="0.75" bottom="0.75" header="0.3" footer="0.3"/>
  <pageSetup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D98-79BB-424D-819B-7BD57F724805}">
  <dimension ref="A1:L109"/>
  <sheetViews>
    <sheetView zoomScale="120" zoomScaleNormal="120" zoomScalePageLayoutView="120" workbookViewId="0">
      <selection activeCell="N69" sqref="N69"/>
    </sheetView>
  </sheetViews>
  <sheetFormatPr defaultColWidth="8.85546875" defaultRowHeight="14.1" customHeight="1" x14ac:dyDescent="0.2"/>
  <cols>
    <col min="1" max="1" width="3.7109375" style="1" customWidth="1"/>
    <col min="2" max="2" width="45" style="1" customWidth="1"/>
    <col min="3" max="3" width="8.85546875" style="1" customWidth="1"/>
    <col min="4" max="4" width="7.42578125" style="1" customWidth="1"/>
    <col min="5" max="5" width="9.140625" style="4" customWidth="1"/>
    <col min="6" max="6" width="4.7109375" style="78" customWidth="1"/>
    <col min="7" max="7" width="9.5703125" style="1" customWidth="1"/>
    <col min="8" max="8" width="10.5703125" style="1" customWidth="1"/>
    <col min="9" max="9" width="7.5703125" style="1" customWidth="1"/>
    <col min="10" max="10" width="9.28515625" style="1" customWidth="1"/>
    <col min="11" max="11" width="11.5703125" style="78" customWidth="1"/>
    <col min="12" max="12" width="6.7109375" style="1" customWidth="1"/>
    <col min="13" max="16384" width="8.85546875" style="1"/>
  </cols>
  <sheetData>
    <row r="1" spans="1:12" ht="27" customHeight="1" x14ac:dyDescent="0.5">
      <c r="A1" s="64" t="s">
        <v>184</v>
      </c>
      <c r="E1" s="3"/>
      <c r="F1" s="91"/>
      <c r="G1" s="4"/>
      <c r="L1" s="5"/>
    </row>
    <row r="2" spans="1:12" ht="14.1" customHeight="1" thickBot="1" x14ac:dyDescent="0.35">
      <c r="A2" s="6"/>
      <c r="B2" s="7"/>
      <c r="C2" s="7"/>
      <c r="D2" s="2"/>
      <c r="E2" s="3"/>
      <c r="F2" s="91"/>
      <c r="G2" s="4"/>
      <c r="J2" s="9"/>
      <c r="K2" s="79"/>
      <c r="L2" s="5"/>
    </row>
    <row r="3" spans="1:12" ht="14.1" customHeight="1" thickTop="1" x14ac:dyDescent="0.2">
      <c r="A3" s="121" t="s">
        <v>52</v>
      </c>
      <c r="B3" s="122"/>
      <c r="C3" s="123"/>
      <c r="D3" s="124"/>
      <c r="E3" s="125"/>
      <c r="F3" s="126"/>
      <c r="G3" s="127"/>
      <c r="H3" s="4"/>
      <c r="I3" s="3"/>
      <c r="J3" s="9"/>
      <c r="K3" s="79"/>
      <c r="L3" s="5"/>
    </row>
    <row r="4" spans="1:12" ht="14.1" customHeight="1" x14ac:dyDescent="0.2">
      <c r="A4" s="128" t="s">
        <v>180</v>
      </c>
      <c r="B4" s="72"/>
      <c r="C4" s="2"/>
      <c r="D4" s="3"/>
      <c r="E4" s="91"/>
      <c r="F4" s="4"/>
      <c r="G4" s="129"/>
      <c r="H4" s="4"/>
      <c r="I4" s="76" t="s">
        <v>32</v>
      </c>
      <c r="K4" s="76"/>
      <c r="L4" s="76"/>
    </row>
    <row r="5" spans="1:12" ht="14.1" customHeight="1" x14ac:dyDescent="0.2">
      <c r="A5" s="128" t="s">
        <v>185</v>
      </c>
      <c r="B5" s="72"/>
      <c r="C5" s="2"/>
      <c r="D5" s="3"/>
      <c r="E5" s="91"/>
      <c r="F5" s="4"/>
      <c r="G5" s="129"/>
      <c r="H5" s="4"/>
      <c r="I5" s="90" t="s">
        <v>36</v>
      </c>
      <c r="K5" s="74"/>
      <c r="L5" s="74"/>
    </row>
    <row r="6" spans="1:12" ht="14.1" customHeight="1" thickBot="1" x14ac:dyDescent="0.25">
      <c r="A6" s="130" t="s">
        <v>186</v>
      </c>
      <c r="B6" s="131"/>
      <c r="C6" s="132"/>
      <c r="D6" s="133"/>
      <c r="E6" s="134"/>
      <c r="F6" s="135"/>
      <c r="G6" s="136"/>
      <c r="H6" s="4"/>
      <c r="I6" s="75" t="s">
        <v>37</v>
      </c>
      <c r="K6" s="75"/>
      <c r="L6" s="75"/>
    </row>
    <row r="7" spans="1:12" ht="14.1" customHeight="1" thickTop="1" x14ac:dyDescent="0.3">
      <c r="A7" s="11"/>
      <c r="B7" s="7"/>
      <c r="C7" s="7"/>
      <c r="D7" s="2" t="s">
        <v>38</v>
      </c>
      <c r="E7" s="3"/>
      <c r="F7" s="91"/>
      <c r="G7" s="4"/>
    </row>
    <row r="8" spans="1:12" ht="14.1" customHeight="1" thickBot="1" x14ac:dyDescent="0.25">
      <c r="A8" s="11"/>
      <c r="B8" s="1" t="s">
        <v>35</v>
      </c>
      <c r="D8" s="2"/>
      <c r="E8" s="3"/>
      <c r="F8" s="91"/>
      <c r="G8" s="4"/>
      <c r="J8" s="9"/>
      <c r="K8" s="79"/>
      <c r="L8" s="5"/>
    </row>
    <row r="9" spans="1:12" s="68" customFormat="1" ht="14.1" customHeight="1" thickTop="1" thickBot="1" x14ac:dyDescent="0.25">
      <c r="A9" s="66" t="s">
        <v>6</v>
      </c>
      <c r="B9" s="70" t="s">
        <v>0</v>
      </c>
      <c r="C9" s="67" t="s">
        <v>148</v>
      </c>
      <c r="D9" s="67" t="s">
        <v>179</v>
      </c>
      <c r="E9" s="65" t="s">
        <v>2</v>
      </c>
      <c r="F9" s="65" t="s">
        <v>158</v>
      </c>
      <c r="G9" s="65" t="s">
        <v>7</v>
      </c>
      <c r="H9" s="65" t="s">
        <v>30</v>
      </c>
      <c r="I9" s="65" t="s">
        <v>159</v>
      </c>
      <c r="J9" s="77" t="s">
        <v>4</v>
      </c>
      <c r="K9" s="101" t="s">
        <v>5</v>
      </c>
      <c r="L9" s="97" t="s">
        <v>45</v>
      </c>
    </row>
    <row r="10" spans="1:12" ht="14.1" customHeight="1" thickBot="1" x14ac:dyDescent="0.3">
      <c r="A10" s="24">
        <v>1</v>
      </c>
      <c r="B10" s="25" t="s">
        <v>178</v>
      </c>
      <c r="C10" s="89" t="s">
        <v>68</v>
      </c>
      <c r="D10" s="26">
        <v>222</v>
      </c>
      <c r="E10" s="27">
        <v>71040</v>
      </c>
      <c r="F10" s="92">
        <v>16</v>
      </c>
      <c r="G10" s="27">
        <f t="shared" ref="G10:G71" si="0">SUM(F10*D10)</f>
        <v>3552</v>
      </c>
      <c r="H10" s="27">
        <f t="shared" ref="H10:H16" si="1">SUM(F10*E10)</f>
        <v>1136640</v>
      </c>
      <c r="I10" s="28">
        <v>25</v>
      </c>
      <c r="J10" s="29">
        <v>44.43</v>
      </c>
      <c r="K10" s="102">
        <f t="shared" ref="K10:K71" si="2">SUM(F10*J10)</f>
        <v>710.88</v>
      </c>
      <c r="L10" s="98" t="s">
        <v>42</v>
      </c>
    </row>
    <row r="11" spans="1:12" ht="14.1" customHeight="1" thickBot="1" x14ac:dyDescent="0.3">
      <c r="A11" s="24">
        <v>2</v>
      </c>
      <c r="B11" s="25" t="s">
        <v>177</v>
      </c>
      <c r="C11" s="89" t="s">
        <v>69</v>
      </c>
      <c r="D11" s="26">
        <v>170</v>
      </c>
      <c r="E11" s="27">
        <v>68850</v>
      </c>
      <c r="F11" s="92">
        <v>20</v>
      </c>
      <c r="G11" s="27">
        <f t="shared" si="0"/>
        <v>3400</v>
      </c>
      <c r="H11" s="27">
        <f t="shared" si="1"/>
        <v>1377000</v>
      </c>
      <c r="I11" s="28">
        <v>30</v>
      </c>
      <c r="J11" s="29">
        <v>43.06</v>
      </c>
      <c r="K11" s="102">
        <f t="shared" si="2"/>
        <v>861.2</v>
      </c>
      <c r="L11" s="98" t="s">
        <v>42</v>
      </c>
    </row>
    <row r="12" spans="1:12" ht="14.1" customHeight="1" thickBot="1" x14ac:dyDescent="0.3">
      <c r="A12" s="24">
        <v>3</v>
      </c>
      <c r="B12" s="25" t="s">
        <v>176</v>
      </c>
      <c r="C12" s="89" t="s">
        <v>70</v>
      </c>
      <c r="D12" s="26">
        <v>207</v>
      </c>
      <c r="E12" s="27">
        <v>67689</v>
      </c>
      <c r="F12" s="92">
        <v>6</v>
      </c>
      <c r="G12" s="27">
        <f t="shared" si="0"/>
        <v>1242</v>
      </c>
      <c r="H12" s="27">
        <f t="shared" si="1"/>
        <v>406134</v>
      </c>
      <c r="I12" s="28">
        <v>25</v>
      </c>
      <c r="J12" s="29">
        <v>76.06</v>
      </c>
      <c r="K12" s="102">
        <f t="shared" si="2"/>
        <v>456.36</v>
      </c>
      <c r="L12" s="98" t="s">
        <v>42</v>
      </c>
    </row>
    <row r="13" spans="1:12" ht="14.1" customHeight="1" thickBot="1" x14ac:dyDescent="0.3">
      <c r="A13" s="33">
        <v>4</v>
      </c>
      <c r="B13" s="34" t="s">
        <v>175</v>
      </c>
      <c r="C13" s="89" t="s">
        <v>117</v>
      </c>
      <c r="D13" s="35">
        <v>247</v>
      </c>
      <c r="E13" s="36">
        <v>75829</v>
      </c>
      <c r="F13" s="93">
        <v>4</v>
      </c>
      <c r="G13" s="27">
        <f>SUM(F13*D13)</f>
        <v>988</v>
      </c>
      <c r="H13" s="27">
        <f t="shared" si="1"/>
        <v>303316</v>
      </c>
      <c r="I13" s="36">
        <v>25</v>
      </c>
      <c r="J13" s="37">
        <v>67.930000000000007</v>
      </c>
      <c r="K13" s="102">
        <f>SUM(F13*J13)</f>
        <v>271.72000000000003</v>
      </c>
      <c r="L13" s="99" t="s">
        <v>42</v>
      </c>
    </row>
    <row r="14" spans="1:12" ht="14.1" customHeight="1" thickBot="1" x14ac:dyDescent="0.3">
      <c r="A14" s="24">
        <v>5</v>
      </c>
      <c r="B14" s="34" t="s">
        <v>174</v>
      </c>
      <c r="C14" s="89" t="s">
        <v>118</v>
      </c>
      <c r="D14" s="35">
        <v>312</v>
      </c>
      <c r="E14" s="36">
        <v>64584</v>
      </c>
      <c r="F14" s="93">
        <v>4</v>
      </c>
      <c r="G14" s="27">
        <f>SUM(F14*D14)</f>
        <v>1248</v>
      </c>
      <c r="H14" s="27">
        <f t="shared" si="1"/>
        <v>258336</v>
      </c>
      <c r="I14" s="36">
        <v>25</v>
      </c>
      <c r="J14" s="37">
        <v>61.07</v>
      </c>
      <c r="K14" s="102">
        <f>SUM(F14*J14)</f>
        <v>244.28</v>
      </c>
      <c r="L14" s="99" t="s">
        <v>42</v>
      </c>
    </row>
    <row r="15" spans="1:12" ht="14.1" customHeight="1" thickBot="1" x14ac:dyDescent="0.3">
      <c r="A15" s="24">
        <v>6</v>
      </c>
      <c r="B15" s="34" t="s">
        <v>173</v>
      </c>
      <c r="C15" s="89" t="s">
        <v>119</v>
      </c>
      <c r="D15" s="35">
        <v>310</v>
      </c>
      <c r="E15" s="36">
        <v>64790</v>
      </c>
      <c r="F15" s="93">
        <v>4</v>
      </c>
      <c r="G15" s="27">
        <f>SUM(F15*D15)</f>
        <v>1240</v>
      </c>
      <c r="H15" s="27">
        <f t="shared" si="1"/>
        <v>259160</v>
      </c>
      <c r="I15" s="36">
        <v>25</v>
      </c>
      <c r="J15" s="37">
        <v>82.05</v>
      </c>
      <c r="K15" s="102">
        <f>SUM(F15*J15)</f>
        <v>328.2</v>
      </c>
      <c r="L15" s="99" t="s">
        <v>42</v>
      </c>
    </row>
    <row r="16" spans="1:12" ht="14.1" customHeight="1" thickBot="1" x14ac:dyDescent="0.3">
      <c r="A16" s="24">
        <v>7</v>
      </c>
      <c r="B16" s="34" t="s">
        <v>139</v>
      </c>
      <c r="C16" s="89" t="s">
        <v>120</v>
      </c>
      <c r="D16" s="35">
        <v>313</v>
      </c>
      <c r="E16" s="36">
        <v>75120</v>
      </c>
      <c r="F16" s="93">
        <v>0</v>
      </c>
      <c r="G16" s="27">
        <f>SUM(F16*D16)</f>
        <v>0</v>
      </c>
      <c r="H16" s="27">
        <f t="shared" si="1"/>
        <v>0</v>
      </c>
      <c r="I16" s="36">
        <v>20</v>
      </c>
      <c r="J16" s="37">
        <v>317.58999999999997</v>
      </c>
      <c r="K16" s="102">
        <f>SUM(F16*J16)</f>
        <v>0</v>
      </c>
      <c r="L16" s="99" t="s">
        <v>42</v>
      </c>
    </row>
    <row r="17" spans="1:12" ht="14.1" customHeight="1" thickBot="1" x14ac:dyDescent="0.3">
      <c r="A17" s="33">
        <v>8</v>
      </c>
      <c r="B17" s="25" t="s">
        <v>18</v>
      </c>
      <c r="C17" s="89" t="s">
        <v>71</v>
      </c>
      <c r="D17" s="26">
        <v>1446</v>
      </c>
      <c r="E17" s="27">
        <v>0</v>
      </c>
      <c r="F17" s="92">
        <v>10</v>
      </c>
      <c r="G17" s="27">
        <f t="shared" si="0"/>
        <v>14460</v>
      </c>
      <c r="H17" s="27">
        <f t="shared" ref="H17:H19" si="3">SUM(F17*E17)</f>
        <v>0</v>
      </c>
      <c r="I17" s="28">
        <v>25</v>
      </c>
      <c r="J17" s="29">
        <v>36.58</v>
      </c>
      <c r="K17" s="102">
        <f t="shared" si="2"/>
        <v>365.79999999999995</v>
      </c>
      <c r="L17" s="98" t="s">
        <v>42</v>
      </c>
    </row>
    <row r="18" spans="1:12" ht="14.1" customHeight="1" thickBot="1" x14ac:dyDescent="0.3">
      <c r="A18" s="24">
        <v>9</v>
      </c>
      <c r="B18" s="25" t="s">
        <v>19</v>
      </c>
      <c r="C18" s="89" t="s">
        <v>72</v>
      </c>
      <c r="D18" s="26">
        <v>1446</v>
      </c>
      <c r="E18" s="27">
        <v>0</v>
      </c>
      <c r="F18" s="92">
        <v>5</v>
      </c>
      <c r="G18" s="27">
        <f t="shared" si="0"/>
        <v>7230</v>
      </c>
      <c r="H18" s="27">
        <f t="shared" si="3"/>
        <v>0</v>
      </c>
      <c r="I18" s="28">
        <v>25</v>
      </c>
      <c r="J18" s="29">
        <v>30.25</v>
      </c>
      <c r="K18" s="102">
        <f t="shared" si="2"/>
        <v>151.25</v>
      </c>
      <c r="L18" s="98" t="s">
        <v>42</v>
      </c>
    </row>
    <row r="19" spans="1:12" ht="14.1" customHeight="1" thickBot="1" x14ac:dyDescent="0.3">
      <c r="A19" s="24">
        <v>10</v>
      </c>
      <c r="B19" s="25" t="s">
        <v>67</v>
      </c>
      <c r="C19" s="89" t="s">
        <v>73</v>
      </c>
      <c r="D19" s="26">
        <v>56</v>
      </c>
      <c r="E19" s="27">
        <v>4760</v>
      </c>
      <c r="F19" s="92">
        <v>2</v>
      </c>
      <c r="G19" s="27">
        <f t="shared" si="0"/>
        <v>112</v>
      </c>
      <c r="H19" s="27">
        <f t="shared" si="3"/>
        <v>9520</v>
      </c>
      <c r="I19" s="28">
        <v>20</v>
      </c>
      <c r="J19" s="29">
        <v>54.95</v>
      </c>
      <c r="K19" s="102">
        <f t="shared" si="2"/>
        <v>109.9</v>
      </c>
      <c r="L19" s="98" t="s">
        <v>42</v>
      </c>
    </row>
    <row r="20" spans="1:12" ht="14.1" customHeight="1" thickBot="1" x14ac:dyDescent="0.3">
      <c r="A20" s="24">
        <v>11</v>
      </c>
      <c r="B20" s="25" t="s">
        <v>144</v>
      </c>
      <c r="C20" s="89" t="s">
        <v>74</v>
      </c>
      <c r="D20" s="26">
        <v>450</v>
      </c>
      <c r="E20" s="27">
        <v>39150</v>
      </c>
      <c r="F20" s="92">
        <v>4</v>
      </c>
      <c r="G20" s="27">
        <f t="shared" si="0"/>
        <v>1800</v>
      </c>
      <c r="H20" s="27">
        <f>SUM(F20*E20)</f>
        <v>156600</v>
      </c>
      <c r="I20" s="28">
        <v>20</v>
      </c>
      <c r="J20" s="29">
        <v>293.39999999999998</v>
      </c>
      <c r="K20" s="102">
        <f t="shared" si="2"/>
        <v>1173.5999999999999</v>
      </c>
      <c r="L20" s="98" t="s">
        <v>42</v>
      </c>
    </row>
    <row r="21" spans="1:12" ht="14.1" customHeight="1" thickBot="1" x14ac:dyDescent="0.3">
      <c r="A21" s="33">
        <v>12</v>
      </c>
      <c r="B21" s="25" t="s">
        <v>9</v>
      </c>
      <c r="C21" s="89" t="s">
        <v>79</v>
      </c>
      <c r="D21" s="26">
        <v>255</v>
      </c>
      <c r="E21" s="28">
        <v>2295</v>
      </c>
      <c r="F21" s="92">
        <v>5</v>
      </c>
      <c r="G21" s="27">
        <f t="shared" si="0"/>
        <v>1275</v>
      </c>
      <c r="H21" s="27">
        <v>0</v>
      </c>
      <c r="I21" s="28">
        <v>20</v>
      </c>
      <c r="J21" s="29">
        <v>14.39</v>
      </c>
      <c r="K21" s="102">
        <f t="shared" si="2"/>
        <v>71.95</v>
      </c>
      <c r="L21" s="98" t="s">
        <v>42</v>
      </c>
    </row>
    <row r="22" spans="1:12" ht="14.1" customHeight="1" thickBot="1" x14ac:dyDescent="0.3">
      <c r="A22" s="24">
        <v>13</v>
      </c>
      <c r="B22" s="25" t="s">
        <v>62</v>
      </c>
      <c r="C22" s="89" t="s">
        <v>75</v>
      </c>
      <c r="D22" s="26">
        <v>454</v>
      </c>
      <c r="E22" s="28">
        <v>0</v>
      </c>
      <c r="F22" s="92">
        <v>5</v>
      </c>
      <c r="G22" s="27">
        <f t="shared" si="0"/>
        <v>2270</v>
      </c>
      <c r="H22" s="27">
        <v>0</v>
      </c>
      <c r="I22" s="28">
        <v>20</v>
      </c>
      <c r="J22" s="29">
        <v>10.7</v>
      </c>
      <c r="K22" s="102">
        <f t="shared" si="2"/>
        <v>53.5</v>
      </c>
      <c r="L22" s="98" t="s">
        <v>42</v>
      </c>
    </row>
    <row r="23" spans="1:12" ht="14.1" customHeight="1" thickBot="1" x14ac:dyDescent="0.3">
      <c r="A23" s="24">
        <v>14</v>
      </c>
      <c r="B23" s="25" t="s">
        <v>172</v>
      </c>
      <c r="C23" s="89" t="s">
        <v>76</v>
      </c>
      <c r="D23" s="26">
        <v>3780</v>
      </c>
      <c r="E23" s="28">
        <v>0</v>
      </c>
      <c r="F23" s="92">
        <v>10</v>
      </c>
      <c r="G23" s="27">
        <f t="shared" si="0"/>
        <v>37800</v>
      </c>
      <c r="H23" s="27">
        <v>0</v>
      </c>
      <c r="I23" s="28">
        <v>20</v>
      </c>
      <c r="J23" s="29">
        <v>30.75</v>
      </c>
      <c r="K23" s="102">
        <f t="shared" si="2"/>
        <v>307.5</v>
      </c>
      <c r="L23" s="98" t="s">
        <v>42</v>
      </c>
    </row>
    <row r="24" spans="1:12" ht="14.1" customHeight="1" thickBot="1" x14ac:dyDescent="0.3">
      <c r="A24" s="24">
        <v>15</v>
      </c>
      <c r="B24" s="25" t="s">
        <v>10</v>
      </c>
      <c r="C24" s="89" t="s">
        <v>77</v>
      </c>
      <c r="D24" s="26">
        <v>227</v>
      </c>
      <c r="E24" s="28">
        <v>1135</v>
      </c>
      <c r="F24" s="92">
        <v>5</v>
      </c>
      <c r="G24" s="27">
        <f t="shared" si="0"/>
        <v>1135</v>
      </c>
      <c r="H24" s="27">
        <v>1135</v>
      </c>
      <c r="I24" s="28">
        <v>20</v>
      </c>
      <c r="J24" s="29">
        <v>14.84</v>
      </c>
      <c r="K24" s="102">
        <f t="shared" si="2"/>
        <v>74.2</v>
      </c>
      <c r="L24" s="98" t="s">
        <v>42</v>
      </c>
    </row>
    <row r="25" spans="1:12" ht="14.1" customHeight="1" thickBot="1" x14ac:dyDescent="0.3">
      <c r="A25" s="33">
        <v>16</v>
      </c>
      <c r="B25" s="25" t="s">
        <v>66</v>
      </c>
      <c r="C25" s="89" t="s">
        <v>78</v>
      </c>
      <c r="D25" s="26">
        <v>156</v>
      </c>
      <c r="E25" s="28">
        <v>1560</v>
      </c>
      <c r="F25" s="92">
        <v>5</v>
      </c>
      <c r="G25" s="27">
        <f t="shared" si="0"/>
        <v>780</v>
      </c>
      <c r="H25" s="27">
        <v>1560</v>
      </c>
      <c r="I25" s="28">
        <v>25</v>
      </c>
      <c r="J25" s="29">
        <v>10.56</v>
      </c>
      <c r="K25" s="102">
        <f t="shared" si="2"/>
        <v>52.800000000000004</v>
      </c>
      <c r="L25" s="98" t="s">
        <v>42</v>
      </c>
    </row>
    <row r="26" spans="1:12" ht="14.1" customHeight="1" thickBot="1" x14ac:dyDescent="0.3">
      <c r="A26" s="24">
        <v>17</v>
      </c>
      <c r="B26" s="25" t="s">
        <v>171</v>
      </c>
      <c r="C26" s="89" t="s">
        <v>80</v>
      </c>
      <c r="D26" s="26">
        <v>284</v>
      </c>
      <c r="E26" s="28">
        <v>59924</v>
      </c>
      <c r="F26" s="92">
        <v>10</v>
      </c>
      <c r="G26" s="27">
        <f t="shared" si="0"/>
        <v>2840</v>
      </c>
      <c r="H26" s="27">
        <f t="shared" ref="H26:H71" si="4">SUM(F26*E26)</f>
        <v>599240</v>
      </c>
      <c r="I26" s="28">
        <v>20</v>
      </c>
      <c r="J26" s="29">
        <v>67.150000000000006</v>
      </c>
      <c r="K26" s="102">
        <f t="shared" si="2"/>
        <v>671.5</v>
      </c>
      <c r="L26" s="98" t="s">
        <v>42</v>
      </c>
    </row>
    <row r="27" spans="1:12" ht="14.1" customHeight="1" thickBot="1" x14ac:dyDescent="0.3">
      <c r="A27" s="24">
        <v>18</v>
      </c>
      <c r="B27" s="25" t="s">
        <v>170</v>
      </c>
      <c r="C27" s="89" t="s">
        <v>81</v>
      </c>
      <c r="D27" s="26">
        <v>211</v>
      </c>
      <c r="E27" s="28">
        <v>42622</v>
      </c>
      <c r="F27" s="92">
        <v>16</v>
      </c>
      <c r="G27" s="27">
        <f t="shared" si="0"/>
        <v>3376</v>
      </c>
      <c r="H27" s="27">
        <f t="shared" si="4"/>
        <v>681952</v>
      </c>
      <c r="I27" s="28">
        <v>20</v>
      </c>
      <c r="J27" s="29">
        <v>50.91</v>
      </c>
      <c r="K27" s="102">
        <f t="shared" si="2"/>
        <v>814.56</v>
      </c>
      <c r="L27" s="98" t="s">
        <v>42</v>
      </c>
    </row>
    <row r="28" spans="1:12" ht="14.1" customHeight="1" thickBot="1" x14ac:dyDescent="0.3">
      <c r="A28" s="24">
        <v>19</v>
      </c>
      <c r="B28" s="25" t="s">
        <v>169</v>
      </c>
      <c r="C28" s="89" t="s">
        <v>82</v>
      </c>
      <c r="D28" s="26">
        <v>220</v>
      </c>
      <c r="E28" s="28">
        <v>30800</v>
      </c>
      <c r="F28" s="92">
        <v>2</v>
      </c>
      <c r="G28" s="27">
        <f t="shared" si="0"/>
        <v>440</v>
      </c>
      <c r="H28" s="27">
        <f t="shared" si="4"/>
        <v>61600</v>
      </c>
      <c r="I28" s="28">
        <v>20</v>
      </c>
      <c r="J28" s="29">
        <v>30.17</v>
      </c>
      <c r="K28" s="102">
        <f t="shared" si="2"/>
        <v>60.34</v>
      </c>
      <c r="L28" s="98" t="s">
        <v>42</v>
      </c>
    </row>
    <row r="29" spans="1:12" ht="14.1" customHeight="1" thickBot="1" x14ac:dyDescent="0.3">
      <c r="A29" s="33">
        <v>20</v>
      </c>
      <c r="B29" s="25" t="s">
        <v>168</v>
      </c>
      <c r="C29" s="89" t="s">
        <v>83</v>
      </c>
      <c r="D29" s="26">
        <v>266</v>
      </c>
      <c r="E29" s="28">
        <v>28196</v>
      </c>
      <c r="F29" s="92">
        <v>5</v>
      </c>
      <c r="G29" s="27">
        <f t="shared" si="0"/>
        <v>1330</v>
      </c>
      <c r="H29" s="27">
        <f t="shared" si="4"/>
        <v>140980</v>
      </c>
      <c r="I29" s="28">
        <v>20</v>
      </c>
      <c r="J29" s="29">
        <v>44.08</v>
      </c>
      <c r="K29" s="102">
        <f t="shared" si="2"/>
        <v>220.39999999999998</v>
      </c>
      <c r="L29" s="98" t="s">
        <v>42</v>
      </c>
    </row>
    <row r="30" spans="1:12" ht="14.1" customHeight="1" thickBot="1" x14ac:dyDescent="0.3">
      <c r="A30" s="24">
        <v>22</v>
      </c>
      <c r="B30" s="25" t="s">
        <v>167</v>
      </c>
      <c r="C30" s="89" t="s">
        <v>84</v>
      </c>
      <c r="D30" s="26">
        <v>709</v>
      </c>
      <c r="E30" s="28">
        <f>D30*76</f>
        <v>53884</v>
      </c>
      <c r="F30" s="92">
        <v>8</v>
      </c>
      <c r="G30" s="27">
        <f t="shared" si="0"/>
        <v>5672</v>
      </c>
      <c r="H30" s="27">
        <f t="shared" si="4"/>
        <v>431072</v>
      </c>
      <c r="I30" s="28">
        <v>20</v>
      </c>
      <c r="J30" s="29">
        <v>70.97</v>
      </c>
      <c r="K30" s="102">
        <f t="shared" si="2"/>
        <v>567.76</v>
      </c>
      <c r="L30" s="98" t="s">
        <v>42</v>
      </c>
    </row>
    <row r="31" spans="1:12" ht="14.1" customHeight="1" thickBot="1" x14ac:dyDescent="0.3">
      <c r="A31" s="24">
        <v>23</v>
      </c>
      <c r="B31" s="25" t="s">
        <v>166</v>
      </c>
      <c r="C31" s="89" t="s">
        <v>85</v>
      </c>
      <c r="D31" s="26">
        <v>160</v>
      </c>
      <c r="E31" s="28">
        <v>25120</v>
      </c>
      <c r="F31" s="92">
        <v>10</v>
      </c>
      <c r="G31" s="27">
        <f t="shared" si="0"/>
        <v>1600</v>
      </c>
      <c r="H31" s="27">
        <f t="shared" si="4"/>
        <v>251200</v>
      </c>
      <c r="I31" s="28">
        <v>20</v>
      </c>
      <c r="J31" s="29">
        <v>46.46</v>
      </c>
      <c r="K31" s="102">
        <f t="shared" si="2"/>
        <v>464.6</v>
      </c>
      <c r="L31" s="98" t="s">
        <v>42</v>
      </c>
    </row>
    <row r="32" spans="1:12" ht="14.1" customHeight="1" thickBot="1" x14ac:dyDescent="0.3">
      <c r="A32" s="33">
        <v>24</v>
      </c>
      <c r="B32" s="25" t="s">
        <v>11</v>
      </c>
      <c r="C32" s="89" t="s">
        <v>86</v>
      </c>
      <c r="D32" s="26">
        <v>972</v>
      </c>
      <c r="E32" s="28">
        <v>62208</v>
      </c>
      <c r="F32" s="92">
        <v>5</v>
      </c>
      <c r="G32" s="27">
        <f t="shared" si="0"/>
        <v>4860</v>
      </c>
      <c r="H32" s="27">
        <f t="shared" si="4"/>
        <v>311040</v>
      </c>
      <c r="I32" s="28">
        <v>35</v>
      </c>
      <c r="J32" s="29">
        <v>117.28</v>
      </c>
      <c r="K32" s="102">
        <f t="shared" si="2"/>
        <v>586.4</v>
      </c>
      <c r="L32" s="98" t="s">
        <v>42</v>
      </c>
    </row>
    <row r="33" spans="1:12" ht="14.1" customHeight="1" thickBot="1" x14ac:dyDescent="0.3">
      <c r="A33" s="24">
        <v>25</v>
      </c>
      <c r="B33" s="25" t="s">
        <v>165</v>
      </c>
      <c r="C33" s="89" t="s">
        <v>87</v>
      </c>
      <c r="D33" s="26">
        <v>5103</v>
      </c>
      <c r="E33" s="28">
        <v>76545</v>
      </c>
      <c r="F33" s="92">
        <v>5</v>
      </c>
      <c r="G33" s="27">
        <f t="shared" si="0"/>
        <v>25515</v>
      </c>
      <c r="H33" s="27">
        <f t="shared" si="4"/>
        <v>382725</v>
      </c>
      <c r="I33" s="28">
        <v>20</v>
      </c>
      <c r="J33" s="29">
        <v>43.59</v>
      </c>
      <c r="K33" s="102">
        <f t="shared" si="2"/>
        <v>217.95000000000002</v>
      </c>
      <c r="L33" s="98" t="s">
        <v>42</v>
      </c>
    </row>
    <row r="34" spans="1:12" ht="14.1" customHeight="1" thickBot="1" x14ac:dyDescent="0.3">
      <c r="A34" s="24">
        <v>26</v>
      </c>
      <c r="B34" s="25" t="s">
        <v>164</v>
      </c>
      <c r="C34" s="89" t="s">
        <v>88</v>
      </c>
      <c r="D34" s="26">
        <v>302</v>
      </c>
      <c r="E34" s="28">
        <v>67950</v>
      </c>
      <c r="F34" s="92">
        <v>5</v>
      </c>
      <c r="G34" s="27">
        <f t="shared" si="0"/>
        <v>1510</v>
      </c>
      <c r="H34" s="27">
        <f t="shared" si="4"/>
        <v>339750</v>
      </c>
      <c r="I34" s="28">
        <v>12</v>
      </c>
      <c r="J34" s="29">
        <v>31.92</v>
      </c>
      <c r="K34" s="102">
        <f t="shared" si="2"/>
        <v>159.60000000000002</v>
      </c>
      <c r="L34" s="98" t="s">
        <v>42</v>
      </c>
    </row>
    <row r="35" spans="1:12" ht="14.1" customHeight="1" thickBot="1" x14ac:dyDescent="0.3">
      <c r="A35" s="24">
        <v>27</v>
      </c>
      <c r="B35" s="25" t="s">
        <v>123</v>
      </c>
      <c r="C35" s="89" t="s">
        <v>89</v>
      </c>
      <c r="D35" s="26">
        <v>1068</v>
      </c>
      <c r="E35" s="28">
        <v>54468</v>
      </c>
      <c r="F35" s="92">
        <v>5</v>
      </c>
      <c r="G35" s="27">
        <f t="shared" si="0"/>
        <v>5340</v>
      </c>
      <c r="H35" s="27">
        <f t="shared" si="4"/>
        <v>272340</v>
      </c>
      <c r="I35" s="31">
        <v>5</v>
      </c>
      <c r="J35" s="29">
        <v>168.14</v>
      </c>
      <c r="K35" s="102">
        <f t="shared" si="2"/>
        <v>840.69999999999993</v>
      </c>
      <c r="L35" s="98" t="s">
        <v>42</v>
      </c>
    </row>
    <row r="36" spans="1:12" ht="14.1" customHeight="1" thickBot="1" x14ac:dyDescent="0.3">
      <c r="A36" s="33">
        <v>28</v>
      </c>
      <c r="B36" s="25" t="s">
        <v>146</v>
      </c>
      <c r="C36" s="89" t="s">
        <v>90</v>
      </c>
      <c r="D36" s="26">
        <v>11.5</v>
      </c>
      <c r="E36" s="28">
        <v>1242</v>
      </c>
      <c r="F36" s="92">
        <v>0</v>
      </c>
      <c r="G36" s="27">
        <f t="shared" si="0"/>
        <v>0</v>
      </c>
      <c r="H36" s="27">
        <f t="shared" si="4"/>
        <v>0</v>
      </c>
      <c r="I36" s="32">
        <v>20</v>
      </c>
      <c r="J36" s="29">
        <v>14.3</v>
      </c>
      <c r="K36" s="102">
        <f t="shared" si="2"/>
        <v>0</v>
      </c>
      <c r="L36" s="98" t="s">
        <v>42</v>
      </c>
    </row>
    <row r="37" spans="1:12" ht="14.1" customHeight="1" thickBot="1" x14ac:dyDescent="0.3">
      <c r="A37" s="24">
        <v>29</v>
      </c>
      <c r="B37" s="25" t="s">
        <v>65</v>
      </c>
      <c r="C37" s="89" t="s">
        <v>91</v>
      </c>
      <c r="D37" s="26">
        <v>243</v>
      </c>
      <c r="E37" s="28">
        <v>4860</v>
      </c>
      <c r="F37" s="92">
        <v>5</v>
      </c>
      <c r="G37" s="27">
        <f t="shared" si="0"/>
        <v>1215</v>
      </c>
      <c r="H37" s="27">
        <f t="shared" si="4"/>
        <v>24300</v>
      </c>
      <c r="I37" s="32">
        <v>15</v>
      </c>
      <c r="J37" s="29">
        <v>19.850000000000001</v>
      </c>
      <c r="K37" s="102">
        <f t="shared" si="2"/>
        <v>99.25</v>
      </c>
      <c r="L37" s="98" t="s">
        <v>42</v>
      </c>
    </row>
    <row r="38" spans="1:12" ht="14.1" customHeight="1" thickBot="1" x14ac:dyDescent="0.3">
      <c r="A38" s="24">
        <v>30</v>
      </c>
      <c r="B38" s="25" t="s">
        <v>12</v>
      </c>
      <c r="C38" s="89" t="s">
        <v>92</v>
      </c>
      <c r="D38" s="26">
        <v>243</v>
      </c>
      <c r="E38" s="28">
        <f>SUM(D38*30)</f>
        <v>7290</v>
      </c>
      <c r="F38" s="92">
        <v>10</v>
      </c>
      <c r="G38" s="27">
        <f t="shared" si="0"/>
        <v>2430</v>
      </c>
      <c r="H38" s="27">
        <f t="shared" si="4"/>
        <v>72900</v>
      </c>
      <c r="I38" s="28">
        <v>15</v>
      </c>
      <c r="J38" s="29">
        <v>26.35</v>
      </c>
      <c r="K38" s="102">
        <f t="shared" si="2"/>
        <v>263.5</v>
      </c>
      <c r="L38" s="98" t="s">
        <v>42</v>
      </c>
    </row>
    <row r="39" spans="1:12" ht="14.1" customHeight="1" thickBot="1" x14ac:dyDescent="0.3">
      <c r="A39" s="24">
        <v>31</v>
      </c>
      <c r="B39" s="25" t="s">
        <v>163</v>
      </c>
      <c r="C39" s="89" t="s">
        <v>93</v>
      </c>
      <c r="D39" s="26">
        <v>420</v>
      </c>
      <c r="E39" s="28">
        <v>43680</v>
      </c>
      <c r="F39" s="92">
        <v>1</v>
      </c>
      <c r="G39" s="27">
        <f t="shared" si="0"/>
        <v>420</v>
      </c>
      <c r="H39" s="27">
        <f t="shared" si="4"/>
        <v>43680</v>
      </c>
      <c r="I39" s="28">
        <v>30</v>
      </c>
      <c r="J39" s="29">
        <v>28.76</v>
      </c>
      <c r="K39" s="102">
        <f t="shared" si="2"/>
        <v>28.76</v>
      </c>
      <c r="L39" s="98" t="s">
        <v>42</v>
      </c>
    </row>
    <row r="40" spans="1:12" ht="14.1" customHeight="1" thickBot="1" x14ac:dyDescent="0.3">
      <c r="A40" s="33">
        <v>32</v>
      </c>
      <c r="B40" s="25" t="s">
        <v>162</v>
      </c>
      <c r="C40" s="89" t="s">
        <v>94</v>
      </c>
      <c r="D40" s="26">
        <v>383</v>
      </c>
      <c r="E40" s="28">
        <f>SUM(D40*104)</f>
        <v>39832</v>
      </c>
      <c r="F40" s="92">
        <v>14</v>
      </c>
      <c r="G40" s="27">
        <f t="shared" si="0"/>
        <v>5362</v>
      </c>
      <c r="H40" s="27">
        <f t="shared" si="4"/>
        <v>557648</v>
      </c>
      <c r="I40" s="28">
        <v>30</v>
      </c>
      <c r="J40" s="29">
        <v>27.59</v>
      </c>
      <c r="K40" s="102">
        <f t="shared" si="2"/>
        <v>386.26</v>
      </c>
      <c r="L40" s="98" t="s">
        <v>42</v>
      </c>
    </row>
    <row r="41" spans="1:12" ht="14.1" customHeight="1" thickBot="1" x14ac:dyDescent="0.3">
      <c r="A41" s="24">
        <v>33</v>
      </c>
      <c r="B41" s="25" t="s">
        <v>20</v>
      </c>
      <c r="C41" s="89" t="s">
        <v>95</v>
      </c>
      <c r="D41" s="26">
        <v>665</v>
      </c>
      <c r="E41" s="28">
        <f>D41*10</f>
        <v>6650</v>
      </c>
      <c r="F41" s="92">
        <v>5</v>
      </c>
      <c r="G41" s="27">
        <f t="shared" si="0"/>
        <v>3325</v>
      </c>
      <c r="H41" s="27">
        <f t="shared" si="4"/>
        <v>33250</v>
      </c>
      <c r="I41" s="28">
        <v>15</v>
      </c>
      <c r="J41" s="29">
        <v>12.12</v>
      </c>
      <c r="K41" s="102">
        <f t="shared" si="2"/>
        <v>60.599999999999994</v>
      </c>
      <c r="L41" s="98" t="s">
        <v>42</v>
      </c>
    </row>
    <row r="42" spans="1:12" ht="14.1" customHeight="1" thickBot="1" x14ac:dyDescent="0.3">
      <c r="A42" s="24">
        <v>34</v>
      </c>
      <c r="B42" s="25" t="s">
        <v>13</v>
      </c>
      <c r="C42" s="89" t="s">
        <v>96</v>
      </c>
      <c r="D42" s="26">
        <v>257</v>
      </c>
      <c r="E42" s="28">
        <v>1542</v>
      </c>
      <c r="F42" s="92">
        <v>5</v>
      </c>
      <c r="G42" s="27">
        <f t="shared" si="0"/>
        <v>1285</v>
      </c>
      <c r="H42" s="27">
        <f t="shared" si="4"/>
        <v>7710</v>
      </c>
      <c r="I42" s="31">
        <v>7</v>
      </c>
      <c r="J42" s="29">
        <v>8.6300000000000008</v>
      </c>
      <c r="K42" s="102">
        <f t="shared" si="2"/>
        <v>43.150000000000006</v>
      </c>
      <c r="L42" s="98" t="s">
        <v>42</v>
      </c>
    </row>
    <row r="43" spans="1:12" ht="14.1" customHeight="1" thickBot="1" x14ac:dyDescent="0.3">
      <c r="A43" s="24">
        <v>35</v>
      </c>
      <c r="B43" s="25" t="s">
        <v>161</v>
      </c>
      <c r="C43" s="89" t="s">
        <v>97</v>
      </c>
      <c r="D43" s="26">
        <v>592</v>
      </c>
      <c r="E43" s="28">
        <f>D43*80</f>
        <v>47360</v>
      </c>
      <c r="F43" s="92">
        <v>5</v>
      </c>
      <c r="G43" s="27">
        <f t="shared" si="0"/>
        <v>2960</v>
      </c>
      <c r="H43" s="27">
        <f t="shared" si="4"/>
        <v>236800</v>
      </c>
      <c r="I43" s="28">
        <v>15</v>
      </c>
      <c r="J43" s="29">
        <v>79.98</v>
      </c>
      <c r="K43" s="102">
        <f t="shared" si="2"/>
        <v>399.90000000000003</v>
      </c>
      <c r="L43" s="98" t="s">
        <v>42</v>
      </c>
    </row>
    <row r="44" spans="1:12" ht="14.1" customHeight="1" thickBot="1" x14ac:dyDescent="0.25">
      <c r="A44" s="33">
        <v>36</v>
      </c>
      <c r="B44" s="25" t="s">
        <v>14</v>
      </c>
      <c r="C44" s="25"/>
      <c r="D44" s="26">
        <v>658</v>
      </c>
      <c r="E44" s="28">
        <v>0</v>
      </c>
      <c r="F44" s="92">
        <v>5</v>
      </c>
      <c r="G44" s="27">
        <f t="shared" si="0"/>
        <v>3290</v>
      </c>
      <c r="H44" s="27">
        <f t="shared" si="4"/>
        <v>0</v>
      </c>
      <c r="I44" s="31">
        <v>4</v>
      </c>
      <c r="J44" s="29">
        <v>9.2100000000000009</v>
      </c>
      <c r="K44" s="102">
        <f t="shared" si="2"/>
        <v>46.050000000000004</v>
      </c>
      <c r="L44" s="98" t="s">
        <v>147</v>
      </c>
    </row>
    <row r="45" spans="1:12" ht="14.1" customHeight="1" thickBot="1" x14ac:dyDescent="0.3">
      <c r="A45" s="24">
        <v>37</v>
      </c>
      <c r="B45" s="25" t="s">
        <v>15</v>
      </c>
      <c r="C45" s="89" t="s">
        <v>98</v>
      </c>
      <c r="D45" s="26">
        <v>2268</v>
      </c>
      <c r="E45" s="28">
        <v>0</v>
      </c>
      <c r="F45" s="92">
        <v>5</v>
      </c>
      <c r="G45" s="27">
        <f t="shared" si="0"/>
        <v>11340</v>
      </c>
      <c r="H45" s="27">
        <f t="shared" si="4"/>
        <v>0</v>
      </c>
      <c r="I45" s="31">
        <v>5</v>
      </c>
      <c r="J45" s="29">
        <v>18.45</v>
      </c>
      <c r="K45" s="102">
        <f t="shared" si="2"/>
        <v>92.25</v>
      </c>
      <c r="L45" s="98" t="s">
        <v>42</v>
      </c>
    </row>
    <row r="46" spans="1:12" ht="14.1" customHeight="1" thickBot="1" x14ac:dyDescent="0.3">
      <c r="A46" s="24">
        <v>38</v>
      </c>
      <c r="B46" s="25" t="s">
        <v>149</v>
      </c>
      <c r="C46" s="89" t="s">
        <v>99</v>
      </c>
      <c r="D46" s="26">
        <v>320</v>
      </c>
      <c r="E46" s="28">
        <f>D46*246</f>
        <v>78720</v>
      </c>
      <c r="F46" s="92">
        <v>5</v>
      </c>
      <c r="G46" s="27">
        <f t="shared" si="0"/>
        <v>1600</v>
      </c>
      <c r="H46" s="27">
        <f t="shared" si="4"/>
        <v>393600</v>
      </c>
      <c r="I46" s="28">
        <v>25</v>
      </c>
      <c r="J46" s="29">
        <v>121</v>
      </c>
      <c r="K46" s="102">
        <f t="shared" si="2"/>
        <v>605</v>
      </c>
      <c r="L46" s="98" t="s">
        <v>42</v>
      </c>
    </row>
    <row r="47" spans="1:12" ht="14.1" customHeight="1" thickBot="1" x14ac:dyDescent="0.3">
      <c r="A47" s="24">
        <v>39</v>
      </c>
      <c r="B47" s="25" t="s">
        <v>150</v>
      </c>
      <c r="C47" s="89" t="s">
        <v>100</v>
      </c>
      <c r="D47" s="26">
        <v>810</v>
      </c>
      <c r="E47" s="28">
        <f>D47*46</f>
        <v>37260</v>
      </c>
      <c r="F47" s="92">
        <v>5</v>
      </c>
      <c r="G47" s="27">
        <f t="shared" si="0"/>
        <v>4050</v>
      </c>
      <c r="H47" s="27">
        <f t="shared" si="4"/>
        <v>186300</v>
      </c>
      <c r="I47" s="28">
        <v>25</v>
      </c>
      <c r="J47" s="29">
        <v>142.75</v>
      </c>
      <c r="K47" s="102">
        <f t="shared" si="2"/>
        <v>713.75</v>
      </c>
      <c r="L47" s="98" t="s">
        <v>42</v>
      </c>
    </row>
    <row r="48" spans="1:12" ht="14.1" customHeight="1" thickBot="1" x14ac:dyDescent="0.3">
      <c r="A48" s="33">
        <v>40</v>
      </c>
      <c r="B48" s="25" t="s">
        <v>151</v>
      </c>
      <c r="C48" s="89" t="s">
        <v>101</v>
      </c>
      <c r="D48" s="26">
        <v>324</v>
      </c>
      <c r="E48" s="28">
        <f>D48*52</f>
        <v>16848</v>
      </c>
      <c r="F48" s="92">
        <v>5</v>
      </c>
      <c r="G48" s="27">
        <f>SUM(F48*D48)</f>
        <v>1620</v>
      </c>
      <c r="H48" s="27">
        <f t="shared" si="4"/>
        <v>84240</v>
      </c>
      <c r="I48" s="27">
        <v>25</v>
      </c>
      <c r="J48" s="29">
        <v>89.25</v>
      </c>
      <c r="K48" s="102">
        <f t="shared" si="2"/>
        <v>446.25</v>
      </c>
      <c r="L48" s="98" t="s">
        <v>42</v>
      </c>
    </row>
    <row r="49" spans="1:12" ht="14.1" customHeight="1" thickBot="1" x14ac:dyDescent="0.3">
      <c r="A49" s="24">
        <v>41</v>
      </c>
      <c r="B49" s="25" t="s">
        <v>124</v>
      </c>
      <c r="C49" s="89" t="s">
        <v>102</v>
      </c>
      <c r="D49" s="26">
        <v>510</v>
      </c>
      <c r="E49" s="28">
        <v>3570</v>
      </c>
      <c r="F49" s="92">
        <v>1</v>
      </c>
      <c r="G49" s="27">
        <f>SUM(F49*D49)</f>
        <v>510</v>
      </c>
      <c r="H49" s="27">
        <f t="shared" si="4"/>
        <v>3570</v>
      </c>
      <c r="I49" s="27">
        <v>25</v>
      </c>
      <c r="J49" s="29">
        <v>113.56</v>
      </c>
      <c r="K49" s="102">
        <f t="shared" si="2"/>
        <v>113.56</v>
      </c>
      <c r="L49" s="98" t="s">
        <v>42</v>
      </c>
    </row>
    <row r="50" spans="1:12" ht="14.1" customHeight="1" thickBot="1" x14ac:dyDescent="0.3">
      <c r="A50" s="24">
        <v>42</v>
      </c>
      <c r="B50" s="25" t="s">
        <v>152</v>
      </c>
      <c r="C50" s="89" t="s">
        <v>103</v>
      </c>
      <c r="D50" s="26">
        <v>324</v>
      </c>
      <c r="E50" s="28">
        <v>13932</v>
      </c>
      <c r="F50" s="92">
        <v>5</v>
      </c>
      <c r="G50" s="27">
        <f>SUM(F50*D50)</f>
        <v>1620</v>
      </c>
      <c r="H50" s="27">
        <f t="shared" si="4"/>
        <v>69660</v>
      </c>
      <c r="I50" s="27">
        <v>25</v>
      </c>
      <c r="J50" s="29">
        <v>87.01</v>
      </c>
      <c r="K50" s="102">
        <f t="shared" si="2"/>
        <v>435.05</v>
      </c>
      <c r="L50" s="98" t="s">
        <v>42</v>
      </c>
    </row>
    <row r="51" spans="1:12" ht="14.1" customHeight="1" thickBot="1" x14ac:dyDescent="0.3">
      <c r="A51" s="24">
        <v>43</v>
      </c>
      <c r="B51" s="25" t="s">
        <v>153</v>
      </c>
      <c r="C51" s="89" t="s">
        <v>104</v>
      </c>
      <c r="D51" s="26">
        <v>1814</v>
      </c>
      <c r="E51" s="28">
        <v>30838</v>
      </c>
      <c r="F51" s="92">
        <v>5</v>
      </c>
      <c r="G51" s="27">
        <f>SUM(F51*D51)</f>
        <v>9070</v>
      </c>
      <c r="H51" s="27">
        <f t="shared" si="4"/>
        <v>154190</v>
      </c>
      <c r="I51" s="27">
        <v>25</v>
      </c>
      <c r="J51" s="29">
        <v>56.88</v>
      </c>
      <c r="K51" s="102">
        <f t="shared" si="2"/>
        <v>284.40000000000003</v>
      </c>
      <c r="L51" s="98" t="s">
        <v>42</v>
      </c>
    </row>
    <row r="52" spans="1:12" ht="14.1" customHeight="1" thickBot="1" x14ac:dyDescent="0.3">
      <c r="A52" s="33">
        <v>44</v>
      </c>
      <c r="B52" s="25" t="s">
        <v>125</v>
      </c>
      <c r="C52" s="89" t="s">
        <v>105</v>
      </c>
      <c r="D52" s="26">
        <v>1704</v>
      </c>
      <c r="E52" s="28">
        <v>8520</v>
      </c>
      <c r="F52" s="92">
        <v>5</v>
      </c>
      <c r="G52" s="27">
        <f>SUM(F52*D52)</f>
        <v>8520</v>
      </c>
      <c r="H52" s="27">
        <f t="shared" si="4"/>
        <v>42600</v>
      </c>
      <c r="I52" s="27">
        <v>25</v>
      </c>
      <c r="J52" s="29">
        <v>95.23</v>
      </c>
      <c r="K52" s="102">
        <f t="shared" si="2"/>
        <v>476.15000000000003</v>
      </c>
      <c r="L52" s="98" t="s">
        <v>42</v>
      </c>
    </row>
    <row r="53" spans="1:12" ht="14.1" customHeight="1" thickBot="1" x14ac:dyDescent="0.3">
      <c r="A53" s="24">
        <v>45</v>
      </c>
      <c r="B53" s="25" t="s">
        <v>154</v>
      </c>
      <c r="C53" s="89" t="s">
        <v>106</v>
      </c>
      <c r="D53" s="26">
        <v>432</v>
      </c>
      <c r="E53" s="28">
        <f>D53*72</f>
        <v>31104</v>
      </c>
      <c r="F53" s="92">
        <v>5</v>
      </c>
      <c r="G53" s="27">
        <f t="shared" si="0"/>
        <v>2160</v>
      </c>
      <c r="H53" s="27">
        <f t="shared" si="4"/>
        <v>155520</v>
      </c>
      <c r="I53" s="27">
        <v>25</v>
      </c>
      <c r="J53" s="29">
        <v>85.35</v>
      </c>
      <c r="K53" s="102">
        <f t="shared" si="2"/>
        <v>426.75</v>
      </c>
      <c r="L53" s="98" t="s">
        <v>42</v>
      </c>
    </row>
    <row r="54" spans="1:12" ht="14.1" customHeight="1" thickBot="1" x14ac:dyDescent="0.3">
      <c r="A54" s="24">
        <v>46</v>
      </c>
      <c r="B54" s="25" t="s">
        <v>63</v>
      </c>
      <c r="C54" s="89" t="s">
        <v>107</v>
      </c>
      <c r="D54" s="26">
        <v>40</v>
      </c>
      <c r="E54" s="28">
        <v>3880</v>
      </c>
      <c r="F54" s="92">
        <v>2</v>
      </c>
      <c r="G54" s="27">
        <f t="shared" si="0"/>
        <v>80</v>
      </c>
      <c r="H54" s="27">
        <f t="shared" si="4"/>
        <v>7760</v>
      </c>
      <c r="I54" s="27">
        <v>25</v>
      </c>
      <c r="J54" s="29">
        <v>23.47</v>
      </c>
      <c r="K54" s="102">
        <f t="shared" si="2"/>
        <v>46.94</v>
      </c>
      <c r="L54" s="98" t="s">
        <v>42</v>
      </c>
    </row>
    <row r="55" spans="1:12" ht="14.1" customHeight="1" thickBot="1" x14ac:dyDescent="0.3">
      <c r="A55" s="24">
        <v>47</v>
      </c>
      <c r="B55" s="25" t="s">
        <v>21</v>
      </c>
      <c r="C55" s="89" t="s">
        <v>108</v>
      </c>
      <c r="D55" s="26">
        <v>48</v>
      </c>
      <c r="E55" s="28">
        <f>D55*97</f>
        <v>4656</v>
      </c>
      <c r="F55" s="92">
        <v>6</v>
      </c>
      <c r="G55" s="27">
        <f t="shared" si="0"/>
        <v>288</v>
      </c>
      <c r="H55" s="27">
        <f t="shared" si="4"/>
        <v>27936</v>
      </c>
      <c r="I55" s="27">
        <v>20</v>
      </c>
      <c r="J55" s="29">
        <v>24.13</v>
      </c>
      <c r="K55" s="102">
        <f t="shared" si="2"/>
        <v>144.78</v>
      </c>
      <c r="L55" s="98" t="s">
        <v>42</v>
      </c>
    </row>
    <row r="56" spans="1:12" ht="14.1" customHeight="1" thickBot="1" x14ac:dyDescent="0.3">
      <c r="A56" s="33">
        <v>48</v>
      </c>
      <c r="B56" s="25" t="s">
        <v>126</v>
      </c>
      <c r="C56" s="89" t="s">
        <v>109</v>
      </c>
      <c r="D56" s="26">
        <v>146</v>
      </c>
      <c r="E56" s="28">
        <v>3212</v>
      </c>
      <c r="F56" s="92">
        <v>4</v>
      </c>
      <c r="G56" s="27">
        <f t="shared" si="0"/>
        <v>584</v>
      </c>
      <c r="H56" s="27">
        <f t="shared" si="4"/>
        <v>12848</v>
      </c>
      <c r="I56" s="27">
        <v>25</v>
      </c>
      <c r="J56" s="29">
        <v>150.55000000000001</v>
      </c>
      <c r="K56" s="102">
        <f t="shared" si="2"/>
        <v>602.20000000000005</v>
      </c>
      <c r="L56" s="98" t="s">
        <v>42</v>
      </c>
    </row>
    <row r="57" spans="1:12" ht="14.1" customHeight="1" thickBot="1" x14ac:dyDescent="0.3">
      <c r="A57" s="24">
        <v>49</v>
      </c>
      <c r="B57" s="25" t="s">
        <v>155</v>
      </c>
      <c r="C57" s="89" t="s">
        <v>110</v>
      </c>
      <c r="D57" s="26">
        <v>224</v>
      </c>
      <c r="E57" s="28">
        <f>D57*147</f>
        <v>32928</v>
      </c>
      <c r="F57" s="92">
        <v>10</v>
      </c>
      <c r="G57" s="27">
        <f t="shared" si="0"/>
        <v>2240</v>
      </c>
      <c r="H57" s="27">
        <f t="shared" si="4"/>
        <v>329280</v>
      </c>
      <c r="I57" s="27">
        <v>20</v>
      </c>
      <c r="J57" s="29">
        <v>44.32</v>
      </c>
      <c r="K57" s="102">
        <f t="shared" si="2"/>
        <v>443.2</v>
      </c>
      <c r="L57" s="98" t="s">
        <v>42</v>
      </c>
    </row>
    <row r="58" spans="1:12" ht="14.1" customHeight="1" thickBot="1" x14ac:dyDescent="0.3">
      <c r="A58" s="24">
        <v>50</v>
      </c>
      <c r="B58" s="25" t="s">
        <v>156</v>
      </c>
      <c r="C58" s="89" t="s">
        <v>111</v>
      </c>
      <c r="D58" s="26">
        <v>160</v>
      </c>
      <c r="E58" s="28">
        <v>12320</v>
      </c>
      <c r="F58" s="92">
        <v>4</v>
      </c>
      <c r="G58" s="27">
        <f t="shared" si="0"/>
        <v>640</v>
      </c>
      <c r="H58" s="27">
        <f t="shared" si="4"/>
        <v>49280</v>
      </c>
      <c r="I58" s="27">
        <v>20</v>
      </c>
      <c r="J58" s="29">
        <v>64.31</v>
      </c>
      <c r="K58" s="102">
        <f t="shared" si="2"/>
        <v>257.24</v>
      </c>
      <c r="L58" s="98" t="s">
        <v>42</v>
      </c>
    </row>
    <row r="59" spans="1:12" ht="14.1" customHeight="1" thickBot="1" x14ac:dyDescent="0.3">
      <c r="A59" s="24">
        <v>51</v>
      </c>
      <c r="B59" s="25" t="s">
        <v>127</v>
      </c>
      <c r="C59" s="89" t="s">
        <v>112</v>
      </c>
      <c r="D59" s="26">
        <v>264</v>
      </c>
      <c r="E59" s="28">
        <v>28248</v>
      </c>
      <c r="F59" s="92">
        <v>1</v>
      </c>
      <c r="G59" s="27">
        <f t="shared" si="0"/>
        <v>264</v>
      </c>
      <c r="H59" s="27">
        <f t="shared" si="4"/>
        <v>28248</v>
      </c>
      <c r="I59" s="27">
        <v>20</v>
      </c>
      <c r="J59" s="29">
        <v>171.55</v>
      </c>
      <c r="K59" s="102">
        <f t="shared" si="2"/>
        <v>171.55</v>
      </c>
      <c r="L59" s="98" t="s">
        <v>42</v>
      </c>
    </row>
    <row r="60" spans="1:12" ht="14.1" customHeight="1" thickBot="1" x14ac:dyDescent="0.3">
      <c r="A60" s="33">
        <v>52</v>
      </c>
      <c r="B60" s="25" t="s">
        <v>128</v>
      </c>
      <c r="C60" s="89" t="s">
        <v>113</v>
      </c>
      <c r="D60" s="26">
        <v>552</v>
      </c>
      <c r="E60" s="28">
        <v>60720</v>
      </c>
      <c r="F60" s="92">
        <v>4</v>
      </c>
      <c r="G60" s="27">
        <f t="shared" si="0"/>
        <v>2208</v>
      </c>
      <c r="H60" s="27">
        <f t="shared" si="4"/>
        <v>242880</v>
      </c>
      <c r="I60" s="27">
        <v>15</v>
      </c>
      <c r="J60" s="29">
        <v>115.61</v>
      </c>
      <c r="K60" s="102">
        <f t="shared" si="2"/>
        <v>462.44</v>
      </c>
      <c r="L60" s="98" t="s">
        <v>42</v>
      </c>
    </row>
    <row r="61" spans="1:12" ht="14.1" customHeight="1" thickBot="1" x14ac:dyDescent="0.3">
      <c r="A61" s="24">
        <v>53</v>
      </c>
      <c r="B61" s="25" t="s">
        <v>64</v>
      </c>
      <c r="C61" s="89" t="s">
        <v>114</v>
      </c>
      <c r="D61" s="26">
        <v>92</v>
      </c>
      <c r="E61" s="28">
        <v>10120</v>
      </c>
      <c r="F61" s="92">
        <v>5</v>
      </c>
      <c r="G61" s="27">
        <f t="shared" si="0"/>
        <v>460</v>
      </c>
      <c r="H61" s="27">
        <f t="shared" si="4"/>
        <v>50600</v>
      </c>
      <c r="I61" s="27">
        <v>15</v>
      </c>
      <c r="J61" s="29">
        <v>19.399999999999999</v>
      </c>
      <c r="K61" s="102">
        <f t="shared" si="2"/>
        <v>97</v>
      </c>
      <c r="L61" s="98" t="s">
        <v>42</v>
      </c>
    </row>
    <row r="62" spans="1:12" ht="14.1" customHeight="1" thickBot="1" x14ac:dyDescent="0.3">
      <c r="A62" s="24">
        <v>54</v>
      </c>
      <c r="B62" s="25" t="s">
        <v>22</v>
      </c>
      <c r="C62" s="89" t="s">
        <v>115</v>
      </c>
      <c r="D62" s="26">
        <v>98</v>
      </c>
      <c r="E62" s="28">
        <f>D62*140</f>
        <v>13720</v>
      </c>
      <c r="F62" s="92">
        <v>6</v>
      </c>
      <c r="G62" s="27">
        <f t="shared" si="0"/>
        <v>588</v>
      </c>
      <c r="H62" s="27">
        <f t="shared" si="4"/>
        <v>82320</v>
      </c>
      <c r="I62" s="28">
        <v>15</v>
      </c>
      <c r="J62" s="29">
        <v>25.4</v>
      </c>
      <c r="K62" s="102">
        <f t="shared" si="2"/>
        <v>152.39999999999998</v>
      </c>
      <c r="L62" s="98" t="s">
        <v>42</v>
      </c>
    </row>
    <row r="63" spans="1:12" ht="14.1" customHeight="1" thickBot="1" x14ac:dyDescent="0.25">
      <c r="A63" s="24">
        <v>55</v>
      </c>
      <c r="B63" s="25" t="s">
        <v>43</v>
      </c>
      <c r="C63" s="25"/>
      <c r="D63" s="26">
        <v>178</v>
      </c>
      <c r="E63" s="28">
        <f>D63*50</f>
        <v>8900</v>
      </c>
      <c r="F63" s="92">
        <v>30</v>
      </c>
      <c r="G63" s="27">
        <f t="shared" si="0"/>
        <v>5340</v>
      </c>
      <c r="H63" s="27">
        <f t="shared" si="4"/>
        <v>267000</v>
      </c>
      <c r="I63" s="137">
        <v>10</v>
      </c>
      <c r="J63" s="29">
        <v>20</v>
      </c>
      <c r="K63" s="102">
        <f t="shared" si="2"/>
        <v>600</v>
      </c>
      <c r="L63" s="98" t="s">
        <v>44</v>
      </c>
    </row>
    <row r="64" spans="1:12" ht="14.1" customHeight="1" thickBot="1" x14ac:dyDescent="0.3">
      <c r="A64" s="24">
        <v>56</v>
      </c>
      <c r="B64" s="34" t="s">
        <v>129</v>
      </c>
      <c r="C64" s="89" t="s">
        <v>116</v>
      </c>
      <c r="D64" s="35">
        <v>828</v>
      </c>
      <c r="E64" s="36">
        <v>37260</v>
      </c>
      <c r="F64" s="93">
        <v>5</v>
      </c>
      <c r="G64" s="27">
        <f t="shared" si="0"/>
        <v>4140</v>
      </c>
      <c r="H64" s="27">
        <f t="shared" si="4"/>
        <v>186300</v>
      </c>
      <c r="I64" s="36">
        <v>20</v>
      </c>
      <c r="J64" s="37">
        <v>153.96</v>
      </c>
      <c r="K64" s="102">
        <f t="shared" si="2"/>
        <v>769.80000000000007</v>
      </c>
      <c r="L64" s="99" t="s">
        <v>42</v>
      </c>
    </row>
    <row r="65" spans="1:12" ht="14.1" customHeight="1" thickBot="1" x14ac:dyDescent="0.3">
      <c r="A65" s="24">
        <v>57</v>
      </c>
      <c r="B65" s="34" t="s">
        <v>157</v>
      </c>
      <c r="C65" s="89" t="s">
        <v>145</v>
      </c>
      <c r="D65" s="35">
        <v>486</v>
      </c>
      <c r="E65" s="36">
        <v>21870</v>
      </c>
      <c r="F65" s="93">
        <v>10</v>
      </c>
      <c r="G65" s="27">
        <f t="shared" si="0"/>
        <v>4860</v>
      </c>
      <c r="H65" s="27">
        <f t="shared" si="4"/>
        <v>218700</v>
      </c>
      <c r="I65" s="36">
        <v>25</v>
      </c>
      <c r="J65" s="37">
        <v>78.78</v>
      </c>
      <c r="K65" s="102">
        <f t="shared" si="2"/>
        <v>787.8</v>
      </c>
      <c r="L65" s="99" t="s">
        <v>42</v>
      </c>
    </row>
    <row r="66" spans="1:12" ht="14.1" customHeight="1" thickBot="1" x14ac:dyDescent="0.3">
      <c r="A66" s="33">
        <v>58</v>
      </c>
      <c r="B66" s="34" t="s">
        <v>130</v>
      </c>
      <c r="C66" s="89" t="s">
        <v>121</v>
      </c>
      <c r="D66" s="35">
        <v>132</v>
      </c>
      <c r="E66" s="36">
        <v>30360</v>
      </c>
      <c r="F66" s="93">
        <v>0</v>
      </c>
      <c r="G66" s="27">
        <f t="shared" si="0"/>
        <v>0</v>
      </c>
      <c r="H66" s="27">
        <f t="shared" si="4"/>
        <v>0</v>
      </c>
      <c r="I66" s="36">
        <v>30</v>
      </c>
      <c r="J66" s="37">
        <v>283.45999999999998</v>
      </c>
      <c r="K66" s="102">
        <f t="shared" si="2"/>
        <v>0</v>
      </c>
      <c r="L66" s="99" t="s">
        <v>42</v>
      </c>
    </row>
    <row r="67" spans="1:12" ht="14.1" customHeight="1" thickBot="1" x14ac:dyDescent="0.3">
      <c r="A67" s="24">
        <v>59</v>
      </c>
      <c r="B67" s="34" t="s">
        <v>131</v>
      </c>
      <c r="C67" s="89" t="s">
        <v>122</v>
      </c>
      <c r="D67" s="35">
        <v>84</v>
      </c>
      <c r="E67" s="36">
        <v>14280</v>
      </c>
      <c r="F67" s="93">
        <v>0</v>
      </c>
      <c r="G67" s="27">
        <f t="shared" si="0"/>
        <v>0</v>
      </c>
      <c r="H67" s="27">
        <f t="shared" si="4"/>
        <v>0</v>
      </c>
      <c r="I67" s="36">
        <v>30</v>
      </c>
      <c r="J67" s="37">
        <v>238.46</v>
      </c>
      <c r="K67" s="102">
        <f t="shared" si="2"/>
        <v>0</v>
      </c>
      <c r="L67" s="99" t="s">
        <v>42</v>
      </c>
    </row>
    <row r="68" spans="1:12" ht="14.1" customHeight="1" thickBot="1" x14ac:dyDescent="0.25">
      <c r="A68" s="24">
        <v>60</v>
      </c>
      <c r="B68" s="34" t="s">
        <v>40</v>
      </c>
      <c r="C68" s="25"/>
      <c r="D68" s="35"/>
      <c r="E68" s="36"/>
      <c r="F68" s="93">
        <v>20</v>
      </c>
      <c r="G68" s="27">
        <f>SUM(F68*D68)</f>
        <v>0</v>
      </c>
      <c r="H68" s="27">
        <f>SUM(F68*E68)</f>
        <v>0</v>
      </c>
      <c r="I68" s="120" t="s">
        <v>53</v>
      </c>
      <c r="J68" s="37">
        <v>19.989999999999998</v>
      </c>
      <c r="K68" s="102">
        <f>SUM(F68*J68)</f>
        <v>399.79999999999995</v>
      </c>
      <c r="L68" s="99" t="s">
        <v>16</v>
      </c>
    </row>
    <row r="69" spans="1:12" ht="14.1" customHeight="1" thickBot="1" x14ac:dyDescent="0.25">
      <c r="A69" s="24">
        <v>61</v>
      </c>
      <c r="B69" s="34" t="s">
        <v>39</v>
      </c>
      <c r="C69" s="25"/>
      <c r="D69" s="35"/>
      <c r="E69" s="36"/>
      <c r="F69" s="93">
        <v>20</v>
      </c>
      <c r="G69" s="27">
        <f>SUM(F69*D69)</f>
        <v>0</v>
      </c>
      <c r="H69" s="27">
        <f>SUM(F69*E69)</f>
        <v>0</v>
      </c>
      <c r="I69" s="120" t="s">
        <v>53</v>
      </c>
      <c r="J69" s="37">
        <v>11.99</v>
      </c>
      <c r="K69" s="102">
        <f>SUM(F69*J69)</f>
        <v>239.8</v>
      </c>
      <c r="L69" s="99" t="s">
        <v>16</v>
      </c>
    </row>
    <row r="70" spans="1:12" ht="14.1" customHeight="1" thickBot="1" x14ac:dyDescent="0.25">
      <c r="A70" s="24">
        <v>62</v>
      </c>
      <c r="B70" s="34"/>
      <c r="C70" s="25"/>
      <c r="D70" s="35"/>
      <c r="E70" s="36"/>
      <c r="F70" s="93">
        <v>0</v>
      </c>
      <c r="G70" s="27">
        <f t="shared" si="0"/>
        <v>0</v>
      </c>
      <c r="H70" s="27">
        <f t="shared" si="4"/>
        <v>0</v>
      </c>
      <c r="I70" s="36"/>
      <c r="J70" s="37"/>
      <c r="K70" s="102">
        <f t="shared" si="2"/>
        <v>0</v>
      </c>
      <c r="L70" s="99"/>
    </row>
    <row r="71" spans="1:12" ht="14.1" customHeight="1" thickBot="1" x14ac:dyDescent="0.25">
      <c r="A71" s="24">
        <v>63</v>
      </c>
      <c r="B71" s="39"/>
      <c r="C71" s="39"/>
      <c r="D71" s="40"/>
      <c r="E71" s="41"/>
      <c r="F71" s="103">
        <v>0</v>
      </c>
      <c r="G71" s="104">
        <f t="shared" si="0"/>
        <v>0</v>
      </c>
      <c r="H71" s="104">
        <f t="shared" si="4"/>
        <v>0</v>
      </c>
      <c r="I71" s="41"/>
      <c r="J71" s="42"/>
      <c r="K71" s="105">
        <f t="shared" si="2"/>
        <v>0</v>
      </c>
      <c r="L71" s="100"/>
    </row>
    <row r="72" spans="1:12" ht="14.1" customHeight="1" thickTop="1" x14ac:dyDescent="0.2">
      <c r="A72" s="43"/>
      <c r="B72" s="44" t="s">
        <v>17</v>
      </c>
      <c r="C72" s="44"/>
      <c r="D72" s="45"/>
      <c r="E72" s="45"/>
      <c r="F72" s="94"/>
      <c r="G72" s="45"/>
      <c r="H72" s="46">
        <f>SUM(H10:H71)</f>
        <v>10950420</v>
      </c>
      <c r="I72" s="45"/>
      <c r="J72" s="47"/>
      <c r="K72" s="83">
        <f>SUM(K10:K71)</f>
        <v>19932.53</v>
      </c>
      <c r="L72" s="48"/>
    </row>
    <row r="73" spans="1:12" ht="14.1" customHeight="1" x14ac:dyDescent="0.2">
      <c r="A73" s="49"/>
      <c r="D73" s="3"/>
      <c r="E73" s="3"/>
      <c r="F73" s="91"/>
      <c r="G73" s="3"/>
      <c r="H73" s="3"/>
      <c r="I73" s="3"/>
      <c r="J73" s="10"/>
      <c r="K73" s="79"/>
      <c r="L73" s="5"/>
    </row>
    <row r="74" spans="1:12" ht="14.1" customHeight="1" thickBot="1" x14ac:dyDescent="0.25">
      <c r="A74" s="49"/>
      <c r="B74" s="1" t="s">
        <v>33</v>
      </c>
      <c r="D74" s="2"/>
      <c r="E74" s="3"/>
      <c r="F74" s="91"/>
      <c r="G74" s="4"/>
      <c r="H74" s="4"/>
      <c r="I74" s="3"/>
      <c r="J74" s="9"/>
      <c r="K74" s="79"/>
      <c r="L74" s="5"/>
    </row>
    <row r="75" spans="1:12" ht="14.1" customHeight="1" thickTop="1" thickBot="1" x14ac:dyDescent="0.25">
      <c r="A75" s="12" t="s">
        <v>6</v>
      </c>
      <c r="B75" s="13" t="s">
        <v>0</v>
      </c>
      <c r="C75" s="13"/>
      <c r="D75" s="67" t="s">
        <v>179</v>
      </c>
      <c r="E75" s="65" t="s">
        <v>2</v>
      </c>
      <c r="F75" s="69" t="s">
        <v>158</v>
      </c>
      <c r="G75" s="69" t="s">
        <v>7</v>
      </c>
      <c r="H75" s="14" t="s">
        <v>30</v>
      </c>
      <c r="I75" s="65" t="s">
        <v>159</v>
      </c>
      <c r="J75" s="15" t="s">
        <v>4</v>
      </c>
      <c r="K75" s="80" t="s">
        <v>5</v>
      </c>
      <c r="L75" s="16" t="s">
        <v>45</v>
      </c>
    </row>
    <row r="76" spans="1:12" ht="14.1" customHeight="1" thickBot="1" x14ac:dyDescent="0.3">
      <c r="A76" s="24">
        <v>2</v>
      </c>
      <c r="B76" s="34" t="s">
        <v>132</v>
      </c>
      <c r="C76" t="s">
        <v>140</v>
      </c>
      <c r="D76" s="35">
        <v>60</v>
      </c>
      <c r="E76" s="28">
        <v>12600</v>
      </c>
      <c r="F76" s="92">
        <v>102</v>
      </c>
      <c r="G76" s="27">
        <f t="shared" ref="G76:G83" si="5">SUM(F76*D76)</f>
        <v>6120</v>
      </c>
      <c r="H76" s="27">
        <f t="shared" ref="H76:H83" si="6">SUM(F76*E76)</f>
        <v>1285200</v>
      </c>
      <c r="I76" s="28">
        <v>30</v>
      </c>
      <c r="J76" s="29">
        <v>179.96</v>
      </c>
      <c r="K76" s="82">
        <f t="shared" ref="K76:K83" si="7">SUM(F76*J76)</f>
        <v>18355.920000000002</v>
      </c>
      <c r="L76" s="30" t="s">
        <v>42</v>
      </c>
    </row>
    <row r="77" spans="1:12" ht="14.1" customHeight="1" thickBot="1" x14ac:dyDescent="0.3">
      <c r="A77" s="17">
        <v>3</v>
      </c>
      <c r="B77" s="18" t="s">
        <v>133</v>
      </c>
      <c r="C77" s="87" t="s">
        <v>141</v>
      </c>
      <c r="D77" s="19">
        <v>66</v>
      </c>
      <c r="E77" s="21">
        <v>19140</v>
      </c>
      <c r="F77" s="95">
        <v>100</v>
      </c>
      <c r="G77" s="20">
        <f t="shared" si="5"/>
        <v>6600</v>
      </c>
      <c r="H77" s="20">
        <f t="shared" si="6"/>
        <v>1914000</v>
      </c>
      <c r="I77" s="21">
        <v>30</v>
      </c>
      <c r="J77" s="22">
        <v>179.96</v>
      </c>
      <c r="K77" s="81">
        <f t="shared" si="7"/>
        <v>17996</v>
      </c>
      <c r="L77" s="23" t="s">
        <v>42</v>
      </c>
    </row>
    <row r="78" spans="1:12" ht="14.1" customHeight="1" thickBot="1" x14ac:dyDescent="0.3">
      <c r="A78" s="24">
        <v>4</v>
      </c>
      <c r="B78" s="85" t="s">
        <v>134</v>
      </c>
      <c r="C78" t="s">
        <v>142</v>
      </c>
      <c r="D78" s="86">
        <v>60</v>
      </c>
      <c r="E78" s="28">
        <v>14400</v>
      </c>
      <c r="F78" s="92">
        <v>102</v>
      </c>
      <c r="G78" s="27">
        <f t="shared" si="5"/>
        <v>6120</v>
      </c>
      <c r="H78" s="27">
        <f t="shared" si="6"/>
        <v>1468800</v>
      </c>
      <c r="I78" s="27">
        <v>30</v>
      </c>
      <c r="J78" s="29">
        <v>143.96</v>
      </c>
      <c r="K78" s="82">
        <f t="shared" si="7"/>
        <v>14683.92</v>
      </c>
      <c r="L78" s="30" t="s">
        <v>42</v>
      </c>
    </row>
    <row r="79" spans="1:12" ht="14.1" customHeight="1" thickBot="1" x14ac:dyDescent="0.3">
      <c r="A79" s="17">
        <v>5</v>
      </c>
      <c r="B79" s="18" t="s">
        <v>135</v>
      </c>
      <c r="C79" s="88" t="s">
        <v>143</v>
      </c>
      <c r="D79" s="19">
        <v>54</v>
      </c>
      <c r="E79" s="21">
        <v>12420</v>
      </c>
      <c r="F79" s="95">
        <v>100</v>
      </c>
      <c r="G79" s="20">
        <f t="shared" si="5"/>
        <v>5400</v>
      </c>
      <c r="H79" s="20">
        <f t="shared" si="6"/>
        <v>1242000</v>
      </c>
      <c r="I79" s="20">
        <v>30</v>
      </c>
      <c r="J79" s="22">
        <v>143.96</v>
      </c>
      <c r="K79" s="81">
        <f t="shared" si="7"/>
        <v>14396</v>
      </c>
      <c r="L79" s="23" t="s">
        <v>42</v>
      </c>
    </row>
    <row r="80" spans="1:12" ht="14.1" customHeight="1" thickBot="1" x14ac:dyDescent="0.3">
      <c r="A80" s="24">
        <v>6</v>
      </c>
      <c r="B80" s="25" t="s">
        <v>136</v>
      </c>
      <c r="C80"/>
      <c r="D80" s="26">
        <v>60</v>
      </c>
      <c r="E80" s="28">
        <v>13800</v>
      </c>
      <c r="F80" s="92">
        <v>100</v>
      </c>
      <c r="G80" s="27">
        <f t="shared" si="5"/>
        <v>6000</v>
      </c>
      <c r="H80" s="27">
        <f t="shared" si="6"/>
        <v>1380000</v>
      </c>
      <c r="I80" s="27">
        <v>30</v>
      </c>
      <c r="J80" s="29">
        <v>139.99</v>
      </c>
      <c r="K80" s="82">
        <f t="shared" si="7"/>
        <v>13999</v>
      </c>
      <c r="L80" s="30" t="s">
        <v>16</v>
      </c>
    </row>
    <row r="81" spans="1:12" ht="14.1" customHeight="1" thickBot="1" x14ac:dyDescent="0.25">
      <c r="A81" s="17">
        <v>7</v>
      </c>
      <c r="B81" s="18" t="s">
        <v>137</v>
      </c>
      <c r="C81" s="18"/>
      <c r="D81" s="19">
        <v>60</v>
      </c>
      <c r="E81" s="21">
        <v>15600</v>
      </c>
      <c r="F81" s="95">
        <v>100</v>
      </c>
      <c r="G81" s="20">
        <f t="shared" si="5"/>
        <v>6000</v>
      </c>
      <c r="H81" s="20">
        <f t="shared" si="6"/>
        <v>1560000</v>
      </c>
      <c r="I81" s="20">
        <v>30</v>
      </c>
      <c r="J81" s="22">
        <v>119.99</v>
      </c>
      <c r="K81" s="81">
        <f t="shared" si="7"/>
        <v>11999</v>
      </c>
      <c r="L81" s="23" t="s">
        <v>16</v>
      </c>
    </row>
    <row r="82" spans="1:12" ht="14.1" customHeight="1" thickBot="1" x14ac:dyDescent="0.25">
      <c r="A82" s="33">
        <v>8</v>
      </c>
      <c r="B82" s="39" t="s">
        <v>138</v>
      </c>
      <c r="C82" s="34"/>
      <c r="D82" s="35">
        <v>120</v>
      </c>
      <c r="E82" s="36">
        <v>30000</v>
      </c>
      <c r="F82" s="93">
        <v>70</v>
      </c>
      <c r="G82" s="50">
        <f t="shared" si="5"/>
        <v>8400</v>
      </c>
      <c r="H82" s="50">
        <f t="shared" si="6"/>
        <v>2100000</v>
      </c>
      <c r="I82" s="50">
        <v>30</v>
      </c>
      <c r="J82" s="42">
        <v>169.99</v>
      </c>
      <c r="K82" s="82">
        <f t="shared" si="7"/>
        <v>11899.300000000001</v>
      </c>
      <c r="L82" s="38" t="s">
        <v>16</v>
      </c>
    </row>
    <row r="83" spans="1:12" ht="14.1" customHeight="1" thickTop="1" thickBot="1" x14ac:dyDescent="0.25">
      <c r="A83" s="51">
        <v>9</v>
      </c>
      <c r="B83" s="52"/>
      <c r="C83" s="52"/>
      <c r="D83" s="53"/>
      <c r="E83" s="54"/>
      <c r="F83" s="96"/>
      <c r="G83" s="55">
        <f t="shared" si="5"/>
        <v>0</v>
      </c>
      <c r="H83" s="55">
        <f t="shared" si="6"/>
        <v>0</v>
      </c>
      <c r="I83" s="55"/>
      <c r="J83" s="56"/>
      <c r="K83" s="81">
        <f t="shared" si="7"/>
        <v>0</v>
      </c>
      <c r="L83" s="57"/>
    </row>
    <row r="84" spans="1:12" ht="14.1" customHeight="1" thickTop="1" x14ac:dyDescent="0.2">
      <c r="A84" s="49"/>
      <c r="B84" s="58" t="s">
        <v>17</v>
      </c>
      <c r="C84" s="58"/>
      <c r="D84" s="3"/>
      <c r="E84" s="3"/>
      <c r="F84" s="91"/>
      <c r="G84" s="3">
        <f>SUM(G76:G83)</f>
        <v>44640</v>
      </c>
      <c r="H84" s="59">
        <f>SUM(H76:H83)</f>
        <v>10950000</v>
      </c>
      <c r="I84" s="3"/>
      <c r="J84" s="10"/>
      <c r="K84" s="84">
        <f>SUM(K76:K83)</f>
        <v>103329.14</v>
      </c>
      <c r="L84" s="5"/>
    </row>
    <row r="85" spans="1:12" ht="14.1" customHeight="1" x14ac:dyDescent="0.2">
      <c r="A85" s="49"/>
      <c r="K85" s="79"/>
      <c r="L85" s="5"/>
    </row>
    <row r="86" spans="1:12" ht="14.1" customHeight="1" x14ac:dyDescent="0.2">
      <c r="A86" s="1" t="s">
        <v>181</v>
      </c>
      <c r="B86" s="71"/>
      <c r="C86" s="2"/>
      <c r="D86" s="2"/>
      <c r="F86" s="4"/>
      <c r="G86" s="4"/>
      <c r="H86" s="3"/>
      <c r="I86" s="8"/>
      <c r="J86" s="9"/>
      <c r="K86" s="10"/>
      <c r="L86" s="5"/>
    </row>
    <row r="87" spans="1:12" ht="14.1" customHeight="1" x14ac:dyDescent="0.2">
      <c r="A87" s="49"/>
      <c r="C87" s="4" t="s">
        <v>182</v>
      </c>
      <c r="D87" s="2"/>
      <c r="F87" s="4"/>
      <c r="G87" s="4"/>
      <c r="H87" s="3"/>
      <c r="I87" s="8"/>
      <c r="J87" s="9"/>
      <c r="K87" s="10"/>
      <c r="L87" s="5"/>
    </row>
    <row r="88" spans="1:12" ht="14.1" customHeight="1" x14ac:dyDescent="0.2">
      <c r="C88" s="4" t="s">
        <v>183</v>
      </c>
      <c r="D88" s="2"/>
      <c r="E88" s="2"/>
      <c r="F88" s="60"/>
      <c r="K88" s="1"/>
    </row>
    <row r="89" spans="1:12" ht="14.1" customHeight="1" x14ac:dyDescent="0.2">
      <c r="C89" s="4"/>
      <c r="D89" s="2"/>
      <c r="E89" s="2"/>
      <c r="F89" s="60"/>
      <c r="K89" s="1"/>
    </row>
    <row r="90" spans="1:12" ht="14.1" customHeight="1" x14ac:dyDescent="0.2">
      <c r="A90" s="61" t="s">
        <v>47</v>
      </c>
      <c r="B90" s="62"/>
      <c r="C90" s="2"/>
      <c r="D90" s="2"/>
      <c r="F90" s="4"/>
      <c r="G90" s="4"/>
      <c r="H90" s="3"/>
      <c r="I90" s="8"/>
      <c r="K90" s="1"/>
    </row>
    <row r="91" spans="1:12" ht="14.1" customHeight="1" x14ac:dyDescent="0.2">
      <c r="A91" s="1" t="s">
        <v>61</v>
      </c>
      <c r="E91" s="1"/>
      <c r="F91" s="1"/>
      <c r="K91" s="1"/>
    </row>
    <row r="92" spans="1:12" ht="14.1" customHeight="1" x14ac:dyDescent="0.2">
      <c r="E92" s="1"/>
      <c r="F92" s="1"/>
      <c r="K92" s="1"/>
    </row>
    <row r="93" spans="1:12" ht="14.1" customHeight="1" x14ac:dyDescent="0.2">
      <c r="B93" s="63" t="s">
        <v>25</v>
      </c>
      <c r="E93" s="1"/>
      <c r="F93" s="1"/>
      <c r="K93" s="1"/>
    </row>
    <row r="94" spans="1:12" ht="14.1" customHeight="1" x14ac:dyDescent="0.2">
      <c r="B94" s="1" t="s">
        <v>24</v>
      </c>
      <c r="E94" s="1"/>
      <c r="F94" s="1"/>
      <c r="K94" s="1"/>
    </row>
    <row r="95" spans="1:12" ht="14.1" customHeight="1" x14ac:dyDescent="0.2">
      <c r="B95" s="1" t="s">
        <v>48</v>
      </c>
      <c r="E95" s="1"/>
      <c r="F95" s="1"/>
      <c r="K95" s="1"/>
    </row>
    <row r="96" spans="1:12" ht="14.1" customHeight="1" x14ac:dyDescent="0.2">
      <c r="B96" s="1" t="s">
        <v>23</v>
      </c>
      <c r="E96" s="1"/>
      <c r="F96" s="1"/>
      <c r="K96" s="1"/>
    </row>
    <row r="97" spans="2:11" ht="14.1" customHeight="1" x14ac:dyDescent="0.2">
      <c r="B97" s="1" t="s">
        <v>26</v>
      </c>
      <c r="E97" s="1"/>
      <c r="F97" s="1"/>
      <c r="K97" s="1"/>
    </row>
    <row r="98" spans="2:11" ht="14.1" customHeight="1" x14ac:dyDescent="0.2">
      <c r="B98" s="1" t="s">
        <v>27</v>
      </c>
      <c r="E98" s="1"/>
      <c r="F98" s="1"/>
      <c r="K98" s="1"/>
    </row>
    <row r="99" spans="2:11" ht="14.1" customHeight="1" x14ac:dyDescent="0.2">
      <c r="B99" s="1" t="s">
        <v>59</v>
      </c>
      <c r="E99" s="1"/>
      <c r="F99" s="1"/>
      <c r="K99" s="1"/>
    </row>
    <row r="100" spans="2:11" ht="14.1" customHeight="1" x14ac:dyDescent="0.2">
      <c r="E100" s="1"/>
      <c r="F100" s="1"/>
      <c r="K100" s="1"/>
    </row>
    <row r="101" spans="2:11" ht="14.1" customHeight="1" x14ac:dyDescent="0.2">
      <c r="B101" s="63" t="s">
        <v>28</v>
      </c>
      <c r="E101" s="1"/>
      <c r="F101" s="1"/>
      <c r="K101" s="1"/>
    </row>
    <row r="102" spans="2:11" ht="14.1" customHeight="1" x14ac:dyDescent="0.2">
      <c r="B102" s="1" t="s">
        <v>34</v>
      </c>
      <c r="E102" s="1"/>
      <c r="F102" s="1"/>
      <c r="K102" s="1"/>
    </row>
    <row r="103" spans="2:11" ht="14.1" customHeight="1" x14ac:dyDescent="0.2">
      <c r="B103" s="1" t="s">
        <v>49</v>
      </c>
      <c r="E103" s="1"/>
      <c r="F103" s="1"/>
      <c r="K103" s="1"/>
    </row>
    <row r="104" spans="2:11" ht="14.1" customHeight="1" x14ac:dyDescent="0.2">
      <c r="B104" s="1" t="s">
        <v>60</v>
      </c>
      <c r="E104" s="1"/>
      <c r="F104" s="1"/>
      <c r="K104" s="1"/>
    </row>
    <row r="105" spans="2:11" ht="14.1" customHeight="1" x14ac:dyDescent="0.2">
      <c r="B105" s="1" t="s">
        <v>29</v>
      </c>
      <c r="E105" s="1"/>
      <c r="F105" s="1"/>
      <c r="K105" s="1"/>
    </row>
    <row r="106" spans="2:11" ht="14.1" customHeight="1" x14ac:dyDescent="0.2">
      <c r="B106" s="1" t="s">
        <v>51</v>
      </c>
      <c r="E106" s="1"/>
      <c r="F106" s="1"/>
      <c r="K106" s="1"/>
    </row>
    <row r="107" spans="2:11" ht="9" customHeight="1" x14ac:dyDescent="0.2">
      <c r="E107" s="1"/>
      <c r="F107" s="1"/>
      <c r="K107" s="1"/>
    </row>
    <row r="108" spans="2:11" ht="14.1" customHeight="1" x14ac:dyDescent="0.2">
      <c r="B108" s="1" t="s">
        <v>58</v>
      </c>
      <c r="K108" s="1"/>
    </row>
    <row r="109" spans="2:11" ht="14.1" customHeight="1" x14ac:dyDescent="0.2">
      <c r="E109" s="73" t="s">
        <v>41</v>
      </c>
    </row>
  </sheetData>
  <conditionalFormatting sqref="A10:E71 G10:L71">
    <cfRule type="expression" dxfId="1" priority="2">
      <formula>MOD(ROW(),2)=0</formula>
    </cfRule>
  </conditionalFormatting>
  <conditionalFormatting sqref="F10:F71">
    <cfRule type="expression" dxfId="0" priority="1">
      <formula>MOD(ROW(),2)=0</formula>
    </cfRule>
  </conditionalFormatting>
  <pageMargins left="0.5" right="0.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Family</vt:lpstr>
      <vt:lpstr>Retreat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Hollerman</dc:creator>
  <cp:lastModifiedBy>Mary Adalbert</cp:lastModifiedBy>
  <cp:lastPrinted>2017-10-19T17:05:58Z</cp:lastPrinted>
  <dcterms:created xsi:type="dcterms:W3CDTF">2015-10-02T20:58:39Z</dcterms:created>
  <dcterms:modified xsi:type="dcterms:W3CDTF">2020-11-21T19:50:42Z</dcterms:modified>
</cp:coreProperties>
</file>